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0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</sheets>
  <definedNames>
    <definedName name="_xlnm.Print_Area" localSheetId="2">'BRPL'!$A$1:$S$187</definedName>
    <definedName name="_xlnm.Print_Area" localSheetId="1">'BYPL'!$A$1:$Q$172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'NDPL'!$A$1:$Q$167</definedName>
    <definedName name="_xlnm.Print_Area" localSheetId="8">'PRAGATI'!$A$1:$Q$25</definedName>
    <definedName name="_xlnm.Print_Area" localSheetId="5">'ROHTAK ROAD'!$A$1:$Q$48</definedName>
  </definedNames>
  <calcPr fullCalcOnLoad="1"/>
</workbook>
</file>

<file path=xl/sharedStrings.xml><?xml version="1.0" encoding="utf-8"?>
<sst xmlns="http://schemas.openxmlformats.org/spreadsheetml/2006/main" count="1607" uniqueCount="462">
  <si>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</si>
  <si>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</si>
  <si>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</si>
  <si>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</si>
  <si>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</si>
  <si>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</si>
  <si>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</si>
  <si>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</si>
  <si>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</si>
  <si>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</si>
  <si>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</si>
  <si>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</si>
  <si>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</si>
  <si>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</si>
  <si>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</si>
  <si>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</si>
  <si>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</si>
  <si>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</si>
  <si>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</si>
  <si>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</si>
  <si>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</si>
  <si>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</si>
  <si>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</si>
  <si>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</si>
  <si>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</si>
  <si>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</si>
  <si>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</si>
  <si>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</si>
  <si>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</si>
  <si>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</si>
  <si>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</si>
  <si>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</si>
  <si>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</si>
  <si>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</si>
  <si>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</si>
  <si>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</si>
  <si>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</si>
  <si>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</si>
  <si>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</si>
  <si>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</si>
  <si>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</si>
  <si>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</si>
  <si>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</si>
  <si>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</si>
  <si>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</si>
  <si>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</si>
  <si>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</si>
  <si>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</si>
  <si>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</si>
  <si>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</si>
  <si>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</si>
  <si>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</si>
  <si>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</si>
  <si>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</si>
  <si>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</si>
  <si>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</si>
  <si>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</si>
  <si>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</si>
  <si>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</si>
  <si>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</si>
  <si>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</si>
  <si>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</si>
  <si>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</si>
  <si>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</si>
  <si>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</si>
  <si>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</si>
  <si>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</si>
  <si>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</si>
  <si>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</si>
  <si>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</si>
  <si>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</si>
  <si>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</si>
  <si>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</si>
  <si>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</si>
  <si>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</si>
  <si>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</si>
  <si>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</si>
  <si>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</si>
  <si>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</si>
  <si>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</si>
  <si>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</si>
  <si>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</si>
  <si>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</si>
  <si>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</si>
  <si>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</si>
  <si>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</si>
  <si>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</si>
  <si>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</si>
  <si>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</si>
  <si>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</si>
  <si>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</si>
  <si>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</si>
  <si>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</si>
  <si>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</si>
  <si>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</si>
  <si>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</si>
  <si>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</si>
  <si>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</si>
  <si>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</si>
  <si>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</si>
  <si>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</si>
  <si>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</si>
  <si>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</si>
  <si>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</si>
  <si>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</si>
  <si>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</si>
  <si>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</si>
  <si>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</si>
  <si>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</si>
  <si>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</si>
  <si>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</si>
  <si>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</si>
  <si>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</si>
  <si>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</si>
  <si>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</si>
  <si>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</si>
  <si>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</si>
  <si>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</si>
  <si>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</si>
  <si>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</si>
  <si>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</si>
  <si>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</si>
  <si>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</si>
  <si>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</si>
  <si>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</si>
  <si>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</si>
  <si>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</si>
  <si>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</si>
  <si>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</si>
  <si>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</si>
  <si>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</si>
  <si>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</si>
  <si>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</si>
  <si>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</si>
  <si>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</si>
  <si>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</si>
  <si>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</si>
  <si>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</si>
  <si>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</si>
  <si>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</si>
  <si>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</si>
  <si>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</si>
  <si>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</si>
  <si>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</si>
  <si>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</si>
  <si>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</si>
  <si>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</si>
  <si>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</si>
  <si>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</si>
  <si>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</si>
  <si>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</si>
  <si>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</si>
  <si>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</si>
  <si>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</si>
  <si>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</si>
  <si>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</si>
  <si>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</si>
  <si>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</si>
  <si>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</si>
  <si>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</si>
  <si>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</si>
  <si>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</si>
  <si>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</si>
  <si>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</si>
  <si>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</si>
  <si>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</si>
  <si>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</si>
  <si>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</si>
  <si>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</si>
  <si>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</si>
  <si>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</si>
  <si>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</si>
  <si>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</si>
  <si>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</si>
  <si>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</si>
  <si>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</si>
  <si>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</si>
  <si>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</si>
  <si>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</si>
  <si>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</si>
  <si>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</si>
  <si>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</si>
  <si>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</si>
  <si>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</si>
  <si>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</si>
  <si>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</si>
  <si>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</si>
  <si>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</si>
  <si>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</si>
  <si>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</si>
  <si>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</si>
  <si>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</si>
  <si>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</si>
  <si>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</si>
  <si>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</si>
  <si>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</si>
  <si>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</si>
  <si>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</si>
  <si>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</si>
  <si>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</si>
  <si>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</si>
  <si>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</si>
  <si>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</si>
  <si>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</si>
  <si>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</si>
  <si>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</si>
  <si>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</si>
  <si>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</si>
  <si>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</si>
  <si>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</si>
  <si>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</si>
  <si>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</si>
  <si>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</si>
  <si>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</si>
  <si>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</si>
  <si>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</si>
  <si>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</si>
  <si>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</si>
  <si>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</si>
  <si>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</si>
  <si>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</si>
  <si>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</si>
  <si>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</si>
  <si>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</si>
  <si>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</si>
  <si>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</si>
  <si>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</si>
  <si>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</si>
  <si>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</si>
  <si>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</si>
  <si>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</si>
  <si>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</si>
  <si>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</si>
  <si>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</si>
  <si>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</si>
  <si>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</si>
  <si>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</si>
  <si>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</si>
  <si>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</si>
  <si>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</si>
  <si>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</si>
  <si>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</si>
  <si>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</si>
  <si>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</si>
  <si>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</si>
  <si>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</si>
  <si>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</si>
  <si>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</si>
  <si>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</si>
  <si>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</si>
  <si>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</si>
  <si>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</si>
  <si>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</si>
  <si>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</si>
  <si>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</si>
  <si>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</si>
  <si>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</si>
  <si>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</si>
  <si>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</si>
  <si>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</si>
  <si>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</si>
  <si>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</si>
  <si>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</si>
  <si>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</si>
  <si>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</si>
  <si>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</si>
  <si>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</si>
  <si>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</si>
  <si>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</si>
  <si>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</si>
  <si>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</si>
  <si>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</si>
  <si>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</si>
  <si>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</si>
  <si>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</si>
  <si>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</si>
  <si>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</si>
  <si>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</si>
  <si>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</si>
  <si>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</si>
  <si>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</si>
  <si>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</si>
  <si>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</si>
  <si>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</si>
  <si>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</si>
  <si>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</si>
  <si>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</si>
  <si>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</si>
  <si>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</si>
  <si>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</si>
  <si>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</si>
  <si>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</si>
  <si>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</si>
  <si>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</si>
  <si>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</si>
  <si>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</si>
  <si>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</si>
  <si>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</si>
  <si>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</si>
  <si>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</si>
  <si>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</si>
  <si>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</si>
  <si>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</si>
  <si>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</si>
  <si>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</si>
  <si>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</si>
  <si>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</si>
  <si>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</si>
  <si>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</si>
  <si>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</si>
  <si>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</si>
  <si>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</si>
  <si>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</si>
  <si>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</si>
  <si>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</si>
  <si>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</si>
  <si>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</si>
  <si>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</si>
  <si>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</si>
  <si>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</si>
  <si>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</si>
  <si>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</si>
  <si>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</si>
  <si>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</si>
  <si>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</si>
  <si>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</si>
  <si>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</si>
  <si>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</si>
  <si>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</si>
  <si>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</si>
  <si>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</si>
  <si>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</si>
  <si>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</si>
  <si>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</si>
  <si>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</si>
  <si>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</si>
  <si>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</si>
  <si>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</si>
  <si>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</si>
  <si>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</si>
  <si>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</si>
  <si>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</si>
  <si>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</si>
  <si>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</si>
  <si>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</si>
  <si>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</si>
  <si>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</si>
  <si>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</si>
  <si>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</si>
  <si>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</si>
  <si>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</si>
  <si>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</si>
  <si>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</si>
  <si>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</si>
  <si>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</si>
  <si>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</si>
  <si>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</si>
  <si>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</si>
  <si>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</si>
  <si>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</si>
  <si>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</si>
  <si>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</si>
  <si>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</si>
  <si>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</si>
  <si>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</si>
  <si>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</si>
  <si>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</si>
  <si>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</si>
  <si>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</si>
  <si>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</si>
  <si>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</si>
  <si>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</si>
  <si>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</si>
  <si>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</si>
  <si>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</si>
  <si>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</si>
  <si>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</si>
  <si>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</si>
  <si>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</si>
  <si>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</si>
  <si>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</si>
  <si>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</si>
  <si>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</si>
  <si>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</si>
  <si>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</si>
  <si>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</si>
  <si>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</si>
  <si>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</si>
  <si>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</si>
  <si>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</si>
  <si>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</si>
  <si>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</si>
  <si>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</si>
  <si>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</si>
  <si>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</si>
  <si>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</si>
  <si>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</si>
  <si>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</si>
  <si>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</si>
  <si>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</si>
  <si>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</si>
  <si>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</si>
  <si>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</si>
  <si>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</si>
  <si>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</si>
  <si>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</si>
  <si>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</si>
  <si>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</si>
  <si>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</si>
  <si>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</si>
  <si>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</si>
  <si>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</si>
  <si>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</si>
  <si>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</si>
  <si>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</si>
  <si>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</si>
  <si>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</si>
  <si>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</si>
  <si>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</si>
  <si>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</si>
  <si>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</si>
  <si>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</si>
  <si>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</si>
  <si>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</si>
  <si>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</si>
  <si>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</si>
  <si>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</si>
  <si>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</si>
  <si>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</si>
  <si>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</si>
  <si>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</si>
  <si>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</si>
  <si>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</si>
  <si>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</si>
  <si>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MF Change</t>
  </si>
  <si>
    <t>66KV TX.1</t>
  </si>
  <si>
    <t>O/G REWARI LINE 1(payal)</t>
  </si>
  <si>
    <t>Tx-3</t>
  </si>
  <si>
    <t>BAY No 611</t>
  </si>
  <si>
    <t>BAY No 616</t>
  </si>
  <si>
    <t>Tx.5</t>
  </si>
  <si>
    <t>w.e.f 07/04/2016</t>
  </si>
  <si>
    <t>NARELA</t>
  </si>
  <si>
    <t>MAY-2016</t>
  </si>
  <si>
    <t>FINAL READING 01/06/2016</t>
  </si>
  <si>
    <t>INTIAL READING 01/05/2016</t>
  </si>
  <si>
    <t xml:space="preserve">                           PERIOD 1st May-2016 TO 1st June-2016</t>
  </si>
  <si>
    <t>w.e.f 11/05/2016</t>
  </si>
  <si>
    <t>w.e.f 19/05/2016</t>
  </si>
  <si>
    <t>MayaPuri-1</t>
  </si>
  <si>
    <t>MayaPuri-2</t>
  </si>
  <si>
    <t>w.e.f 24/05/2016</t>
  </si>
  <si>
    <t>Data till 20/05</t>
  </si>
  <si>
    <t>Check Meter Data</t>
  </si>
  <si>
    <t>Note :Sharing taken from wk-9 abt bill 2016-17</t>
  </si>
  <si>
    <t>Assessment</t>
  </si>
  <si>
    <t>Data till 17/05</t>
  </si>
  <si>
    <t>Assessment for March</t>
  </si>
  <si>
    <t xml:space="preserve">Assessment </t>
  </si>
  <si>
    <t>Check Meter Data till 10/05</t>
  </si>
  <si>
    <t>Check Meter Data since 18/05</t>
  </si>
  <si>
    <t>Check Meter Data till 18/05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</si>
</sst>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6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0" fillId="0" borderId="25" xfId="0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left" vertical="center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7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15" xfId="0" applyBorder="1" applyAlignment="1">
      <alignment/>
    </xf>
    <xf numFmtId="170" fontId="4" fillId="0" borderId="0" xfId="0" applyNumberFormat="1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5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7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left" vertical="center"/>
    </xf>
    <xf numFmtId="1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right" vertical="top"/>
    </xf>
    <xf numFmtId="49" fontId="19" fillId="0" borderId="0" xfId="0" applyNumberFormat="1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6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7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170" fontId="2" fillId="0" borderId="25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170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31" fillId="0" borderId="0" xfId="0" applyFont="1" applyBorder="1" applyAlignment="1">
      <alignment/>
    </xf>
    <xf numFmtId="170" fontId="40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170" fontId="41" fillId="0" borderId="0" xfId="0" applyNumberFormat="1" applyFont="1" applyBorder="1" applyAlignment="1">
      <alignment horizontal="center"/>
    </xf>
    <xf numFmtId="0" fontId="0" fillId="0" borderId="27" xfId="0" applyBorder="1" applyAlignment="1">
      <alignment vertical="center"/>
    </xf>
    <xf numFmtId="0" fontId="0" fillId="0" borderId="21" xfId="0" applyBorder="1" applyAlignment="1">
      <alignment vertical="center"/>
    </xf>
    <xf numFmtId="170" fontId="2" fillId="0" borderId="21" xfId="0" applyNumberFormat="1" applyFont="1" applyBorder="1" applyAlignment="1">
      <alignment/>
    </xf>
    <xf numFmtId="0" fontId="0" fillId="0" borderId="24" xfId="0" applyBorder="1" applyAlignment="1">
      <alignment vertical="center"/>
    </xf>
    <xf numFmtId="0" fontId="21" fillId="0" borderId="28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45" fillId="0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45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34" fillId="0" borderId="40" xfId="0" applyFont="1" applyBorder="1" applyAlignment="1">
      <alignment/>
    </xf>
    <xf numFmtId="0" fontId="40" fillId="0" borderId="4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21" fillId="0" borderId="17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15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15" xfId="0" applyNumberFormat="1" applyFont="1" applyFill="1" applyBorder="1" applyAlignment="1">
      <alignment/>
    </xf>
    <xf numFmtId="170" fontId="21" fillId="0" borderId="15" xfId="0" applyNumberFormat="1" applyFont="1" applyFill="1" applyBorder="1" applyAlignment="1">
      <alignment horizontal="center"/>
    </xf>
    <xf numFmtId="170" fontId="21" fillId="0" borderId="2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48" fillId="0" borderId="0" xfId="0" applyFont="1" applyAlignment="1">
      <alignment horizontal="center"/>
    </xf>
    <xf numFmtId="170" fontId="47" fillId="0" borderId="0" xfId="0" applyNumberFormat="1" applyFont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" fontId="19" fillId="0" borderId="17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0" fontId="19" fillId="0" borderId="31" xfId="0" applyFont="1" applyBorder="1" applyAlignment="1">
      <alignment/>
    </xf>
    <xf numFmtId="2" fontId="49" fillId="0" borderId="15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50" fillId="0" borderId="18" xfId="0" applyFont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49" fillId="0" borderId="11" xfId="0" applyFont="1" applyBorder="1" applyAlignment="1">
      <alignment/>
    </xf>
    <xf numFmtId="1" fontId="49" fillId="0" borderId="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0" fontId="15" fillId="0" borderId="0" xfId="0" applyFont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7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15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20" fillId="0" borderId="0" xfId="0" applyNumberFormat="1" applyFont="1" applyAlignment="1">
      <alignment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7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49" fontId="19" fillId="0" borderId="0" xfId="0" applyNumberFormat="1" applyFont="1" applyAlignment="1">
      <alignment/>
    </xf>
    <xf numFmtId="49" fontId="19" fillId="0" borderId="17" xfId="0" applyNumberFormat="1" applyFont="1" applyBorder="1" applyAlignment="1">
      <alignment/>
    </xf>
    <xf numFmtId="2" fontId="15" fillId="0" borderId="17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3" fillId="0" borderId="24" xfId="0" applyFont="1" applyBorder="1" applyAlignment="1">
      <alignment/>
    </xf>
    <xf numFmtId="0" fontId="59" fillId="0" borderId="28" xfId="0" applyFont="1" applyBorder="1" applyAlignment="1">
      <alignment/>
    </xf>
    <xf numFmtId="0" fontId="17" fillId="0" borderId="28" xfId="0" applyFont="1" applyBorder="1" applyAlignment="1">
      <alignment/>
    </xf>
    <xf numFmtId="0" fontId="60" fillId="0" borderId="28" xfId="0" applyFont="1" applyBorder="1" applyAlignment="1">
      <alignment/>
    </xf>
    <xf numFmtId="0" fontId="61" fillId="0" borderId="0" xfId="0" applyFont="1" applyBorder="1" applyAlignment="1">
      <alignment/>
    </xf>
    <xf numFmtId="0" fontId="39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7" fillId="0" borderId="0" xfId="0" applyNumberFormat="1" applyFont="1" applyBorder="1" applyAlignment="1">
      <alignment horizontal="center" shrinkToFit="1"/>
    </xf>
    <xf numFmtId="0" fontId="61" fillId="0" borderId="23" xfId="0" applyFont="1" applyBorder="1" applyAlignment="1">
      <alignment/>
    </xf>
    <xf numFmtId="0" fontId="39" fillId="0" borderId="23" xfId="0" applyFont="1" applyBorder="1" applyAlignment="1">
      <alignment/>
    </xf>
    <xf numFmtId="0" fontId="20" fillId="0" borderId="23" xfId="0" applyFont="1" applyBorder="1" applyAlignment="1">
      <alignment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0" fillId="0" borderId="31" xfId="0" applyFont="1" applyBorder="1" applyAlignment="1">
      <alignment shrinkToFit="1"/>
    </xf>
    <xf numFmtId="0" fontId="49" fillId="0" borderId="14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0" fontId="16" fillId="0" borderId="31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1" fontId="49" fillId="0" borderId="15" xfId="0" applyNumberFormat="1" applyFont="1" applyFill="1" applyBorder="1" applyAlignment="1">
      <alignment horizontal="center"/>
    </xf>
    <xf numFmtId="0" fontId="65" fillId="0" borderId="28" xfId="0" applyFont="1" applyBorder="1" applyAlignment="1">
      <alignment horizontal="left"/>
    </xf>
    <xf numFmtId="0" fontId="23" fillId="0" borderId="28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5" fillId="0" borderId="0" xfId="0" applyNumberFormat="1" applyFont="1" applyFill="1" applyAlignment="1">
      <alignment horizontal="center"/>
    </xf>
    <xf numFmtId="1" fontId="45" fillId="0" borderId="0" xfId="0" applyNumberFormat="1" applyFont="1" applyAlignment="1">
      <alignment horizontal="center"/>
    </xf>
    <xf numFmtId="2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left"/>
    </xf>
    <xf numFmtId="2" fontId="21" fillId="0" borderId="11" xfId="0" applyNumberFormat="1" applyFont="1" applyBorder="1" applyAlignment="1">
      <alignment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37" fillId="0" borderId="0" xfId="0" applyFont="1" applyBorder="1" applyAlignment="1">
      <alignment/>
    </xf>
    <xf numFmtId="170" fontId="21" fillId="0" borderId="0" xfId="0" applyNumberFormat="1" applyFont="1" applyAlignment="1">
      <alignment horizontal="center"/>
    </xf>
    <xf numFmtId="170" fontId="17" fillId="0" borderId="0" xfId="0" applyNumberFormat="1" applyFont="1" applyAlignment="1">
      <alignment horizont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 vertical="center"/>
    </xf>
    <xf numFmtId="170" fontId="21" fillId="0" borderId="17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7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15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179" fontId="0" fillId="0" borderId="13" xfId="0" applyNumberFormat="1" applyBorder="1" applyAlignment="1">
      <alignment vertical="center"/>
    </xf>
    <xf numFmtId="179" fontId="0" fillId="0" borderId="0" xfId="0" applyNumberFormat="1" applyBorder="1" applyAlignment="1">
      <alignment horizontal="center" vertical="center"/>
    </xf>
    <xf numFmtId="179" fontId="4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15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horizontal="center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13" fillId="0" borderId="0" xfId="0" applyNumberFormat="1" applyFont="1" applyAlignment="1">
      <alignment/>
    </xf>
    <xf numFmtId="179" fontId="23" fillId="0" borderId="0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1" fontId="0" fillId="0" borderId="14" xfId="0" applyNumberFormat="1" applyBorder="1" applyAlignment="1">
      <alignment vertical="center"/>
    </xf>
    <xf numFmtId="171" fontId="0" fillId="0" borderId="15" xfId="0" applyNumberFormat="1" applyBorder="1" applyAlignment="1">
      <alignment horizontal="center" vertical="center"/>
    </xf>
    <xf numFmtId="171" fontId="4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15" fillId="0" borderId="15" xfId="0" applyNumberFormat="1" applyFont="1" applyBorder="1" applyAlignment="1">
      <alignment horizontal="center" vertical="center"/>
    </xf>
    <xf numFmtId="171" fontId="21" fillId="0" borderId="15" xfId="0" applyNumberFormat="1" applyFont="1" applyBorder="1" applyAlignment="1">
      <alignment horizontal="center" vertical="center"/>
    </xf>
    <xf numFmtId="171" fontId="0" fillId="0" borderId="25" xfId="0" applyNumberFormat="1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171" fontId="0" fillId="0" borderId="0" xfId="0" applyNumberFormat="1" applyAlignment="1">
      <alignment vertical="center"/>
    </xf>
    <xf numFmtId="171" fontId="21" fillId="0" borderId="0" xfId="0" applyNumberFormat="1" applyFont="1" applyBorder="1" applyAlignment="1">
      <alignment horizontal="center" vertical="center"/>
    </xf>
    <xf numFmtId="171" fontId="13" fillId="0" borderId="0" xfId="0" applyNumberFormat="1" applyFont="1" applyAlignment="1">
      <alignment/>
    </xf>
    <xf numFmtId="171" fontId="23" fillId="0" borderId="0" xfId="0" applyNumberFormat="1" applyFont="1" applyBorder="1" applyAlignment="1">
      <alignment horizontal="center" vertical="center"/>
    </xf>
    <xf numFmtId="171" fontId="17" fillId="0" borderId="0" xfId="0" applyNumberFormat="1" applyFont="1" applyBorder="1" applyAlignment="1">
      <alignment horizontal="center" vertical="center"/>
    </xf>
    <xf numFmtId="171" fontId="21" fillId="0" borderId="0" xfId="0" applyNumberFormat="1" applyFont="1" applyAlignment="1">
      <alignment horizontal="center" vertical="center"/>
    </xf>
    <xf numFmtId="171" fontId="45" fillId="0" borderId="0" xfId="0" applyNumberFormat="1" applyFont="1" applyAlignment="1">
      <alignment vertical="center"/>
    </xf>
    <xf numFmtId="171" fontId="21" fillId="0" borderId="0" xfId="0" applyNumberFormat="1" applyFont="1" applyBorder="1" applyAlignment="1">
      <alignment vertical="center"/>
    </xf>
    <xf numFmtId="171" fontId="45" fillId="0" borderId="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Font="1" applyBorder="1" applyAlignment="1">
      <alignment wrapText="1"/>
    </xf>
    <xf numFmtId="0" fontId="7" fillId="0" borderId="31" xfId="0" applyFont="1" applyBorder="1" applyAlignment="1">
      <alignment wrapText="1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7" xfId="0" applyNumberFormat="1" applyFont="1" applyFill="1" applyBorder="1" applyAlignment="1">
      <alignment vertical="center"/>
    </xf>
    <xf numFmtId="1" fontId="0" fillId="0" borderId="25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35" fillId="0" borderId="24" xfId="0" applyFont="1" applyBorder="1" applyAlignment="1">
      <alignment/>
    </xf>
    <xf numFmtId="0" fontId="38" fillId="0" borderId="24" xfId="0" applyFont="1" applyBorder="1" applyAlignment="1">
      <alignment/>
    </xf>
    <xf numFmtId="170" fontId="46" fillId="0" borderId="24" xfId="0" applyNumberFormat="1" applyFont="1" applyBorder="1" applyAlignment="1">
      <alignment horizontal="center" shrinkToFit="1"/>
    </xf>
    <xf numFmtId="0" fontId="0" fillId="0" borderId="24" xfId="0" applyFont="1" applyBorder="1" applyAlignment="1">
      <alignment/>
    </xf>
    <xf numFmtId="0" fontId="35" fillId="0" borderId="33" xfId="0" applyFont="1" applyBorder="1" applyAlignment="1">
      <alignment horizontal="left"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49" fontId="49" fillId="0" borderId="0" xfId="0" applyNumberFormat="1" applyFon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15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0" borderId="15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5" xfId="0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2" fontId="104" fillId="0" borderId="0" xfId="0" applyNumberFormat="1" applyFont="1" applyFill="1" applyAlignment="1">
      <alignment horizontal="center"/>
    </xf>
    <xf numFmtId="1" fontId="19" fillId="0" borderId="17" xfId="0" applyNumberFormat="1" applyFont="1" applyFill="1" applyBorder="1" applyAlignment="1">
      <alignment horizontal="left"/>
    </xf>
    <xf numFmtId="1" fontId="0" fillId="0" borderId="17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1" fontId="13" fillId="0" borderId="25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2" fontId="13" fillId="0" borderId="17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15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1" fontId="13" fillId="0" borderId="17" xfId="0" applyNumberFormat="1" applyFont="1" applyFill="1" applyBorder="1" applyAlignment="1">
      <alignment horizontal="left"/>
    </xf>
    <xf numFmtId="0" fontId="19" fillId="0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15" xfId="0" applyNumberFormat="1" applyFont="1" applyFill="1" applyBorder="1" applyAlignment="1">
      <alignment horizontal="center" vertical="center"/>
    </xf>
    <xf numFmtId="172" fontId="45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32" xfId="0" applyFill="1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6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left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45" fillId="0" borderId="15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wrapText="1"/>
    </xf>
    <xf numFmtId="1" fontId="49" fillId="0" borderId="0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vertical="center" wrapText="1"/>
    </xf>
    <xf numFmtId="1" fontId="0" fillId="0" borderId="17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left"/>
    </xf>
    <xf numFmtId="1" fontId="45" fillId="0" borderId="0" xfId="0" applyNumberFormat="1" applyFont="1" applyFill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0" fontId="4" fillId="0" borderId="31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7"/>
  <sheetViews>
    <sheetView tabSelected="1" view="pageBreakPreview" zoomScale="85" zoomScaleSheetLayoutView="85" workbookViewId="0" topLeftCell="A1">
      <selection activeCell="F44" sqref="F44"/>
    </sheetView>
  </sheetViews>
  <sheetFormatPr defaultColWidth="9.140625" defaultRowHeight="12.75"/>
  <cols>
    <col min="1" max="1" width="4.00390625" style="0" customWidth="1"/>
    <col min="2" max="2" width="26.57421875" style="0" customWidth="1"/>
    <col min="3" max="3" width="12.28125" style="0" customWidth="1"/>
    <col min="4" max="4" width="9.28125" style="0" customWidth="1"/>
    <col min="5" max="5" width="17.140625" style="0" customWidth="1"/>
    <col min="6" max="6" width="10.8515625" style="0" customWidth="1"/>
    <col min="7" max="7" width="13.8515625" style="0" customWidth="1"/>
    <col min="8" max="8" width="14.00390625" style="0" customWidth="1"/>
    <col min="9" max="9" width="10.57421875" style="0" customWidth="1"/>
    <col min="10" max="10" width="13.00390625" style="0" customWidth="1"/>
    <col min="11" max="11" width="13.421875" style="0" customWidth="1"/>
    <col min="12" max="12" width="13.57421875" style="0" customWidth="1"/>
    <col min="13" max="13" width="14.00390625" style="0" customWidth="1"/>
    <col min="14" max="14" width="10.421875" style="0" customWidth="1"/>
    <col min="15" max="15" width="12.8515625" style="0" customWidth="1"/>
    <col min="16" max="16" width="12.421875" style="0" customWidth="1"/>
    <col min="17" max="17" width="20.57421875" style="0" customWidth="1"/>
    <col min="18" max="18" width="4.7109375" style="0" customWidth="1"/>
  </cols>
  <sheetData>
    <row r="1" spans="1:17" ht="22.5" customHeight="1">
      <c r="A1" s="1" t="s">
        <v>238</v>
      </c>
      <c r="Q1" s="629" t="s">
        <v>443</v>
      </c>
    </row>
    <row r="2" spans="1:11" ht="15">
      <c r="A2" s="17" t="s">
        <v>239</v>
      </c>
      <c r="K2" s="93"/>
    </row>
    <row r="3" spans="1:8" ht="21" customHeight="1">
      <c r="A3" s="209" t="s">
        <v>0</v>
      </c>
      <c r="H3" s="4"/>
    </row>
    <row r="4" spans="1:16" ht="22.5" customHeight="1" thickBot="1">
      <c r="A4" s="209" t="s">
        <v>240</v>
      </c>
      <c r="G4" s="19"/>
      <c r="H4" s="19"/>
      <c r="I4" s="93" t="s">
        <v>398</v>
      </c>
      <c r="J4" s="19"/>
      <c r="K4" s="19"/>
      <c r="L4" s="19"/>
      <c r="M4" s="19"/>
      <c r="N4" s="93" t="s">
        <v>399</v>
      </c>
      <c r="O4" s="19"/>
      <c r="P4" s="19"/>
    </row>
    <row r="5" spans="1:17" s="5" customFormat="1" ht="49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">
        <v>444</v>
      </c>
      <c r="H5" s="36" t="s">
        <v>445</v>
      </c>
      <c r="I5" s="36" t="s">
        <v>4</v>
      </c>
      <c r="J5" s="36" t="s">
        <v>5</v>
      </c>
      <c r="K5" s="37" t="s">
        <v>6</v>
      </c>
      <c r="L5" s="38" t="str">
        <f>G5</f>
        <v>FINAL READING 01/06/2016</v>
      </c>
      <c r="M5" s="36" t="str">
        <f>H5</f>
        <v>INTIAL READING 01/05/2016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spans="1:12" ht="1.5" customHeight="1" hidden="1" thickTop="1">
      <c r="A6" s="8"/>
      <c r="B6" s="9"/>
      <c r="C6" s="8"/>
      <c r="D6" s="8"/>
      <c r="E6" s="8"/>
      <c r="F6" s="8"/>
      <c r="L6" s="25"/>
    </row>
    <row r="7" spans="1:17" ht="15.75" customHeight="1" thickTop="1">
      <c r="A7" s="330"/>
      <c r="B7" s="419" t="s">
        <v>14</v>
      </c>
      <c r="C7" s="401"/>
      <c r="D7" s="423"/>
      <c r="E7" s="423"/>
      <c r="F7" s="401"/>
      <c r="G7" s="407"/>
      <c r="H7" s="21"/>
      <c r="I7" s="21"/>
      <c r="J7" s="21"/>
      <c r="K7" s="225"/>
      <c r="L7" s="407"/>
      <c r="M7" s="21"/>
      <c r="N7" s="21"/>
      <c r="O7" s="21"/>
      <c r="P7" s="224"/>
      <c r="Q7" s="171"/>
    </row>
    <row r="8" spans="1:17" s="616" customFormat="1" ht="15.75" customHeight="1">
      <c r="A8" s="330">
        <v>1</v>
      </c>
      <c r="B8" s="418" t="s">
        <v>15</v>
      </c>
      <c r="C8" s="401">
        <v>4864925</v>
      </c>
      <c r="D8" s="422" t="s">
        <v>12</v>
      </c>
      <c r="E8" s="393" t="s">
        <v>347</v>
      </c>
      <c r="F8" s="401">
        <v>-1000</v>
      </c>
      <c r="G8" s="410">
        <v>966203</v>
      </c>
      <c r="H8" s="411">
        <v>966305</v>
      </c>
      <c r="I8" s="411">
        <f>G8-H8</f>
        <v>-102</v>
      </c>
      <c r="J8" s="411">
        <f>$F8*I8</f>
        <v>102000</v>
      </c>
      <c r="K8" s="415">
        <f>J8/1000000</f>
        <v>0.102</v>
      </c>
      <c r="L8" s="410">
        <v>995443</v>
      </c>
      <c r="M8" s="411">
        <v>995525</v>
      </c>
      <c r="N8" s="411">
        <f>L8-M8</f>
        <v>-82</v>
      </c>
      <c r="O8" s="411">
        <f>$F8*N8</f>
        <v>82000</v>
      </c>
      <c r="P8" s="415">
        <f>O8/1000000</f>
        <v>0.082</v>
      </c>
      <c r="Q8" s="672"/>
    </row>
    <row r="9" spans="1:17" s="616" customFormat="1" ht="12.75" customHeight="1">
      <c r="A9" s="330">
        <v>2</v>
      </c>
      <c r="B9" s="418" t="s">
        <v>381</v>
      </c>
      <c r="C9" s="401">
        <v>4864976</v>
      </c>
      <c r="D9" s="422" t="s">
        <v>12</v>
      </c>
      <c r="E9" s="393" t="s">
        <v>347</v>
      </c>
      <c r="F9" s="401">
        <v>-1000</v>
      </c>
      <c r="G9" s="410">
        <v>8744</v>
      </c>
      <c r="H9" s="411">
        <v>8653</v>
      </c>
      <c r="I9" s="411">
        <f>G9-H9</f>
        <v>91</v>
      </c>
      <c r="J9" s="411">
        <f>$F9*I9</f>
        <v>-91000</v>
      </c>
      <c r="K9" s="415">
        <f>J9/1000000</f>
        <v>-0.091</v>
      </c>
      <c r="L9" s="410">
        <v>999678</v>
      </c>
      <c r="M9" s="411">
        <v>1000252</v>
      </c>
      <c r="N9" s="411">
        <f>L9-M9</f>
        <v>-574</v>
      </c>
      <c r="O9" s="411">
        <f>$F9*N9</f>
        <v>574000</v>
      </c>
      <c r="P9" s="415">
        <f>O9/1000000</f>
        <v>0.574</v>
      </c>
      <c r="Q9" s="633"/>
    </row>
    <row r="10" spans="1:17" s="616" customFormat="1" ht="14.25" customHeight="1">
      <c r="A10" s="330">
        <v>3</v>
      </c>
      <c r="B10" s="418" t="s">
        <v>17</v>
      </c>
      <c r="C10" s="401">
        <v>4864905</v>
      </c>
      <c r="D10" s="422" t="s">
        <v>12</v>
      </c>
      <c r="E10" s="393" t="s">
        <v>347</v>
      </c>
      <c r="F10" s="401">
        <v>-1000</v>
      </c>
      <c r="G10" s="410">
        <v>969712</v>
      </c>
      <c r="H10" s="411">
        <v>970159</v>
      </c>
      <c r="I10" s="411">
        <f>G10-H10</f>
        <v>-447</v>
      </c>
      <c r="J10" s="411">
        <f>$F10*I10</f>
        <v>447000</v>
      </c>
      <c r="K10" s="415">
        <f>J10/1000000</f>
        <v>0.447</v>
      </c>
      <c r="L10" s="410">
        <v>995875</v>
      </c>
      <c r="M10" s="411">
        <v>996032</v>
      </c>
      <c r="N10" s="411">
        <f>L10-M10</f>
        <v>-157</v>
      </c>
      <c r="O10" s="411">
        <f>$F10*N10</f>
        <v>157000</v>
      </c>
      <c r="P10" s="415">
        <f>O10/1000000</f>
        <v>0.157</v>
      </c>
      <c r="Q10" s="620"/>
    </row>
    <row r="11" spans="1:17" ht="12" customHeight="1">
      <c r="A11" s="330"/>
      <c r="B11" s="419" t="s">
        <v>18</v>
      </c>
      <c r="C11" s="401"/>
      <c r="D11" s="423"/>
      <c r="E11" s="423"/>
      <c r="F11" s="401"/>
      <c r="G11" s="407"/>
      <c r="H11" s="408"/>
      <c r="I11" s="408"/>
      <c r="J11" s="408"/>
      <c r="K11" s="409"/>
      <c r="L11" s="407"/>
      <c r="M11" s="408"/>
      <c r="N11" s="408"/>
      <c r="O11" s="408"/>
      <c r="P11" s="409"/>
      <c r="Q11" s="171"/>
    </row>
    <row r="12" spans="1:17" s="616" customFormat="1" ht="15.75" customHeight="1">
      <c r="A12" s="330">
        <v>4</v>
      </c>
      <c r="B12" s="418" t="s">
        <v>15</v>
      </c>
      <c r="C12" s="401">
        <v>5295129</v>
      </c>
      <c r="D12" s="422" t="s">
        <v>12</v>
      </c>
      <c r="E12" s="393" t="s">
        <v>347</v>
      </c>
      <c r="F12" s="401">
        <v>-1000</v>
      </c>
      <c r="G12" s="410">
        <v>998991</v>
      </c>
      <c r="H12" s="411">
        <v>998991</v>
      </c>
      <c r="I12" s="411">
        <f>G12-H12</f>
        <v>0</v>
      </c>
      <c r="J12" s="411">
        <f>$F12*I12</f>
        <v>0</v>
      </c>
      <c r="K12" s="415">
        <f>J12/1000000</f>
        <v>0</v>
      </c>
      <c r="L12" s="410">
        <v>997629</v>
      </c>
      <c r="M12" s="411">
        <v>999162</v>
      </c>
      <c r="N12" s="411">
        <f>L12-M12</f>
        <v>-1533</v>
      </c>
      <c r="O12" s="411">
        <f>$F12*N12</f>
        <v>1533000</v>
      </c>
      <c r="P12" s="415">
        <f>O12/1000000</f>
        <v>1.533</v>
      </c>
      <c r="Q12" s="620"/>
    </row>
    <row r="13" spans="1:17" s="616" customFormat="1" ht="15.75" customHeight="1">
      <c r="A13" s="330">
        <v>5</v>
      </c>
      <c r="B13" s="418" t="s">
        <v>16</v>
      </c>
      <c r="C13" s="401">
        <v>4864912</v>
      </c>
      <c r="D13" s="422" t="s">
        <v>12</v>
      </c>
      <c r="E13" s="393" t="s">
        <v>347</v>
      </c>
      <c r="F13" s="401">
        <v>-1000</v>
      </c>
      <c r="G13" s="410">
        <v>577</v>
      </c>
      <c r="H13" s="411">
        <v>540</v>
      </c>
      <c r="I13" s="411">
        <f>G13-H13</f>
        <v>37</v>
      </c>
      <c r="J13" s="411">
        <f>$F13*I13</f>
        <v>-37000</v>
      </c>
      <c r="K13" s="415">
        <f>J13/1000000</f>
        <v>-0.037</v>
      </c>
      <c r="L13" s="410">
        <v>998858</v>
      </c>
      <c r="M13" s="411">
        <v>1000000</v>
      </c>
      <c r="N13" s="411">
        <f>L13-M13</f>
        <v>-1142</v>
      </c>
      <c r="O13" s="411">
        <f>$F13*N13</f>
        <v>1142000</v>
      </c>
      <c r="P13" s="415">
        <f>O13/1000000</f>
        <v>1.142</v>
      </c>
      <c r="Q13" s="620"/>
    </row>
    <row r="14" spans="1:17" ht="12.75" customHeight="1">
      <c r="A14" s="330"/>
      <c r="B14" s="419" t="s">
        <v>21</v>
      </c>
      <c r="C14" s="401"/>
      <c r="D14" s="423"/>
      <c r="E14" s="393"/>
      <c r="F14" s="401"/>
      <c r="G14" s="407"/>
      <c r="H14" s="408"/>
      <c r="I14" s="408"/>
      <c r="J14" s="408"/>
      <c r="K14" s="409"/>
      <c r="L14" s="407"/>
      <c r="M14" s="408"/>
      <c r="N14" s="408"/>
      <c r="O14" s="408"/>
      <c r="P14" s="409"/>
      <c r="Q14" s="171"/>
    </row>
    <row r="15" spans="1:17" s="616" customFormat="1" ht="14.25" customHeight="1">
      <c r="A15" s="330">
        <v>6</v>
      </c>
      <c r="B15" s="418" t="s">
        <v>15</v>
      </c>
      <c r="C15" s="401">
        <v>4864982</v>
      </c>
      <c r="D15" s="422" t="s">
        <v>12</v>
      </c>
      <c r="E15" s="393" t="s">
        <v>347</v>
      </c>
      <c r="F15" s="401">
        <v>-1000</v>
      </c>
      <c r="G15" s="410">
        <v>24016</v>
      </c>
      <c r="H15" s="411">
        <v>24042</v>
      </c>
      <c r="I15" s="411">
        <f>G15-H15</f>
        <v>-26</v>
      </c>
      <c r="J15" s="411">
        <f>$F15*I15</f>
        <v>26000</v>
      </c>
      <c r="K15" s="415">
        <f>J15/1000000</f>
        <v>0.026</v>
      </c>
      <c r="L15" s="410">
        <v>17784</v>
      </c>
      <c r="M15" s="411">
        <v>17856</v>
      </c>
      <c r="N15" s="411">
        <f>L15-M15</f>
        <v>-72</v>
      </c>
      <c r="O15" s="411">
        <f>$F15*N15</f>
        <v>72000</v>
      </c>
      <c r="P15" s="415">
        <f>O15/1000000</f>
        <v>0.072</v>
      </c>
      <c r="Q15" s="620"/>
    </row>
    <row r="16" spans="1:17" s="616" customFormat="1" ht="13.5" customHeight="1">
      <c r="A16" s="330">
        <v>7</v>
      </c>
      <c r="B16" s="418" t="s">
        <v>16</v>
      </c>
      <c r="C16" s="401">
        <v>4865022</v>
      </c>
      <c r="D16" s="422" t="s">
        <v>12</v>
      </c>
      <c r="E16" s="393" t="s">
        <v>347</v>
      </c>
      <c r="F16" s="401">
        <v>-1000</v>
      </c>
      <c r="G16" s="410">
        <v>425</v>
      </c>
      <c r="H16" s="411">
        <v>454</v>
      </c>
      <c r="I16" s="411">
        <f>G16-H16</f>
        <v>-29</v>
      </c>
      <c r="J16" s="411">
        <f>$F16*I16</f>
        <v>29000</v>
      </c>
      <c r="K16" s="415">
        <f>J16/1000000</f>
        <v>0.029</v>
      </c>
      <c r="L16" s="410">
        <v>999917</v>
      </c>
      <c r="M16" s="411">
        <v>999996</v>
      </c>
      <c r="N16" s="411">
        <f>L16-M16</f>
        <v>-79</v>
      </c>
      <c r="O16" s="411">
        <f>$F16*N16</f>
        <v>79000</v>
      </c>
      <c r="P16" s="415">
        <f>O16/1000000</f>
        <v>0.079</v>
      </c>
      <c r="Q16" s="638"/>
    </row>
    <row r="17" spans="1:17" s="616" customFormat="1" ht="14.25" customHeight="1">
      <c r="A17" s="330">
        <v>8</v>
      </c>
      <c r="B17" s="418" t="s">
        <v>22</v>
      </c>
      <c r="C17" s="401">
        <v>4864953</v>
      </c>
      <c r="D17" s="422" t="s">
        <v>12</v>
      </c>
      <c r="E17" s="393" t="s">
        <v>347</v>
      </c>
      <c r="F17" s="401">
        <v>-1250</v>
      </c>
      <c r="G17" s="410">
        <v>12168</v>
      </c>
      <c r="H17" s="411">
        <v>12195</v>
      </c>
      <c r="I17" s="411">
        <f>G17-H17</f>
        <v>-27</v>
      </c>
      <c r="J17" s="411">
        <f>$F17*I17</f>
        <v>33750</v>
      </c>
      <c r="K17" s="415">
        <f>J17/1000000</f>
        <v>0.03375</v>
      </c>
      <c r="L17" s="410">
        <v>992576</v>
      </c>
      <c r="M17" s="411">
        <v>993107</v>
      </c>
      <c r="N17" s="411">
        <f>L17-M17</f>
        <v>-531</v>
      </c>
      <c r="O17" s="411">
        <f>$F17*N17</f>
        <v>663750</v>
      </c>
      <c r="P17" s="415">
        <f>O17/1000000</f>
        <v>0.66375</v>
      </c>
      <c r="Q17" s="637"/>
    </row>
    <row r="18" spans="1:17" s="616" customFormat="1" ht="13.5" customHeight="1">
      <c r="A18" s="330">
        <v>9</v>
      </c>
      <c r="B18" s="418" t="s">
        <v>23</v>
      </c>
      <c r="C18" s="401">
        <v>4864984</v>
      </c>
      <c r="D18" s="422" t="s">
        <v>12</v>
      </c>
      <c r="E18" s="393" t="s">
        <v>347</v>
      </c>
      <c r="F18" s="401">
        <v>-1000</v>
      </c>
      <c r="G18" s="410">
        <v>995082</v>
      </c>
      <c r="H18" s="411">
        <v>995183</v>
      </c>
      <c r="I18" s="411">
        <f>G18-H18</f>
        <v>-101</v>
      </c>
      <c r="J18" s="411">
        <f>$F18*I18</f>
        <v>101000</v>
      </c>
      <c r="K18" s="415">
        <f>J18/1000000</f>
        <v>0.101</v>
      </c>
      <c r="L18" s="410">
        <v>981835</v>
      </c>
      <c r="M18" s="411">
        <v>982406</v>
      </c>
      <c r="N18" s="411">
        <f>L18-M18</f>
        <v>-571</v>
      </c>
      <c r="O18" s="411">
        <f>$F18*N18</f>
        <v>571000</v>
      </c>
      <c r="P18" s="415">
        <f>O18/1000000</f>
        <v>0.571</v>
      </c>
      <c r="Q18" s="620"/>
    </row>
    <row r="19" spans="1:17" ht="15.75" customHeight="1">
      <c r="A19" s="330"/>
      <c r="B19" s="419" t="s">
        <v>24</v>
      </c>
      <c r="C19" s="401"/>
      <c r="D19" s="423"/>
      <c r="E19" s="393"/>
      <c r="F19" s="401"/>
      <c r="G19" s="407"/>
      <c r="H19" s="408"/>
      <c r="I19" s="408"/>
      <c r="J19" s="408"/>
      <c r="K19" s="409"/>
      <c r="L19" s="407"/>
      <c r="M19" s="408"/>
      <c r="N19" s="408"/>
      <c r="O19" s="408"/>
      <c r="P19" s="409"/>
      <c r="Q19" s="171"/>
    </row>
    <row r="20" spans="1:17" s="616" customFormat="1" ht="15.75" customHeight="1">
      <c r="A20" s="330">
        <v>10</v>
      </c>
      <c r="B20" s="418" t="s">
        <v>15</v>
      </c>
      <c r="C20" s="401">
        <v>4864930</v>
      </c>
      <c r="D20" s="422" t="s">
        <v>12</v>
      </c>
      <c r="E20" s="393" t="s">
        <v>347</v>
      </c>
      <c r="F20" s="401">
        <v>-1000</v>
      </c>
      <c r="G20" s="410">
        <v>999754</v>
      </c>
      <c r="H20" s="411">
        <v>999858</v>
      </c>
      <c r="I20" s="411">
        <f aca="true" t="shared" si="0" ref="I20:I27">G20-H20</f>
        <v>-104</v>
      </c>
      <c r="J20" s="411">
        <f aca="true" t="shared" si="1" ref="J20:J27">$F20*I20</f>
        <v>104000</v>
      </c>
      <c r="K20" s="415">
        <f aca="true" t="shared" si="2" ref="K20:K27">J20/1000000</f>
        <v>0.104</v>
      </c>
      <c r="L20" s="410">
        <v>999997</v>
      </c>
      <c r="M20" s="411">
        <v>999999</v>
      </c>
      <c r="N20" s="411">
        <f aca="true" t="shared" si="3" ref="N20:N27">L20-M20</f>
        <v>-2</v>
      </c>
      <c r="O20" s="411">
        <f aca="true" t="shared" si="4" ref="O20:O27">$F20*N20</f>
        <v>2000</v>
      </c>
      <c r="P20" s="415">
        <f aca="true" t="shared" si="5" ref="P20:P27">O20/1000000</f>
        <v>0.002</v>
      </c>
      <c r="Q20" s="638"/>
    </row>
    <row r="21" spans="1:17" s="616" customFormat="1" ht="15.75" customHeight="1">
      <c r="A21" s="330">
        <v>11</v>
      </c>
      <c r="B21" s="418" t="s">
        <v>25</v>
      </c>
      <c r="C21" s="401">
        <v>5295131</v>
      </c>
      <c r="D21" s="422" t="s">
        <v>12</v>
      </c>
      <c r="E21" s="393" t="s">
        <v>347</v>
      </c>
      <c r="F21" s="401">
        <v>-1000</v>
      </c>
      <c r="G21" s="410">
        <v>992259</v>
      </c>
      <c r="H21" s="411">
        <v>992280</v>
      </c>
      <c r="I21" s="411">
        <f>G21-H21</f>
        <v>-21</v>
      </c>
      <c r="J21" s="411">
        <f>$F21*I21</f>
        <v>21000</v>
      </c>
      <c r="K21" s="415">
        <f>J21/1000000</f>
        <v>0.021</v>
      </c>
      <c r="L21" s="410">
        <v>999984</v>
      </c>
      <c r="M21" s="411">
        <v>999999</v>
      </c>
      <c r="N21" s="411">
        <f>L21-M21</f>
        <v>-15</v>
      </c>
      <c r="O21" s="411">
        <f>$F21*N21</f>
        <v>15000</v>
      </c>
      <c r="P21" s="415">
        <f>O21/1000000</f>
        <v>0.015</v>
      </c>
      <c r="Q21" s="620"/>
    </row>
    <row r="22" spans="1:17" s="616" customFormat="1" ht="16.5">
      <c r="A22" s="330">
        <v>12</v>
      </c>
      <c r="B22" s="418" t="s">
        <v>22</v>
      </c>
      <c r="C22" s="401">
        <v>5128410</v>
      </c>
      <c r="D22" s="422" t="s">
        <v>12</v>
      </c>
      <c r="E22" s="393" t="s">
        <v>347</v>
      </c>
      <c r="F22" s="401">
        <v>-1000</v>
      </c>
      <c r="G22" s="410">
        <v>979130</v>
      </c>
      <c r="H22" s="411">
        <v>979309</v>
      </c>
      <c r="I22" s="411">
        <f t="shared" si="0"/>
        <v>-179</v>
      </c>
      <c r="J22" s="411">
        <f t="shared" si="1"/>
        <v>179000</v>
      </c>
      <c r="K22" s="415">
        <f t="shared" si="2"/>
        <v>0.179</v>
      </c>
      <c r="L22" s="410">
        <v>997762</v>
      </c>
      <c r="M22" s="411">
        <v>997759</v>
      </c>
      <c r="N22" s="411">
        <f t="shared" si="3"/>
        <v>3</v>
      </c>
      <c r="O22" s="411">
        <f t="shared" si="4"/>
        <v>-3000</v>
      </c>
      <c r="P22" s="415">
        <f t="shared" si="5"/>
        <v>-0.003</v>
      </c>
      <c r="Q22" s="637"/>
    </row>
    <row r="23" spans="1:17" s="616" customFormat="1" ht="18.75" customHeight="1">
      <c r="A23" s="330">
        <v>13</v>
      </c>
      <c r="B23" s="418" t="s">
        <v>26</v>
      </c>
      <c r="C23" s="401">
        <v>4902494</v>
      </c>
      <c r="D23" s="422" t="s">
        <v>12</v>
      </c>
      <c r="E23" s="393" t="s">
        <v>347</v>
      </c>
      <c r="F23" s="401">
        <v>1000</v>
      </c>
      <c r="G23" s="410">
        <v>965112</v>
      </c>
      <c r="H23" s="411">
        <v>966820</v>
      </c>
      <c r="I23" s="411">
        <f>G23-H23</f>
        <v>-1708</v>
      </c>
      <c r="J23" s="411">
        <f>$F23*I23</f>
        <v>-1708000</v>
      </c>
      <c r="K23" s="415">
        <f>J23/1000000</f>
        <v>-1.708</v>
      </c>
      <c r="L23" s="410">
        <v>999988</v>
      </c>
      <c r="M23" s="411">
        <v>999999</v>
      </c>
      <c r="N23" s="411">
        <f>L23-M23</f>
        <v>-11</v>
      </c>
      <c r="O23" s="411">
        <f>$F23*N23</f>
        <v>-11000</v>
      </c>
      <c r="P23" s="415">
        <f>O23/1000000</f>
        <v>-0.011</v>
      </c>
      <c r="Q23" s="620"/>
    </row>
    <row r="24" spans="1:17" s="616" customFormat="1" ht="13.5" customHeight="1">
      <c r="A24" s="330"/>
      <c r="B24" s="419" t="s">
        <v>442</v>
      </c>
      <c r="C24" s="401"/>
      <c r="D24" s="422"/>
      <c r="E24" s="393"/>
      <c r="F24" s="401"/>
      <c r="G24" s="410"/>
      <c r="H24" s="411"/>
      <c r="I24" s="411"/>
      <c r="J24" s="411"/>
      <c r="K24" s="415"/>
      <c r="L24" s="410"/>
      <c r="M24" s="411"/>
      <c r="N24" s="411"/>
      <c r="O24" s="411"/>
      <c r="P24" s="415"/>
      <c r="Q24" s="620"/>
    </row>
    <row r="25" spans="1:17" s="616" customFormat="1" ht="15.75" customHeight="1">
      <c r="A25" s="330">
        <v>14</v>
      </c>
      <c r="B25" s="418" t="s">
        <v>15</v>
      </c>
      <c r="C25" s="401">
        <v>4865034</v>
      </c>
      <c r="D25" s="422" t="s">
        <v>12</v>
      </c>
      <c r="E25" s="393" t="s">
        <v>347</v>
      </c>
      <c r="F25" s="401">
        <v>-1000</v>
      </c>
      <c r="G25" s="410">
        <v>982697</v>
      </c>
      <c r="H25" s="411">
        <v>982806</v>
      </c>
      <c r="I25" s="411">
        <f t="shared" si="0"/>
        <v>-109</v>
      </c>
      <c r="J25" s="411">
        <f t="shared" si="1"/>
        <v>109000</v>
      </c>
      <c r="K25" s="415">
        <f t="shared" si="2"/>
        <v>0.109</v>
      </c>
      <c r="L25" s="410">
        <v>16867</v>
      </c>
      <c r="M25" s="411">
        <v>16805</v>
      </c>
      <c r="N25" s="411">
        <f t="shared" si="3"/>
        <v>62</v>
      </c>
      <c r="O25" s="411">
        <f t="shared" si="4"/>
        <v>-62000</v>
      </c>
      <c r="P25" s="415">
        <f t="shared" si="5"/>
        <v>-0.062</v>
      </c>
      <c r="Q25" s="620"/>
    </row>
    <row r="26" spans="1:17" s="616" customFormat="1" ht="15.75" customHeight="1">
      <c r="A26" s="330">
        <v>15</v>
      </c>
      <c r="B26" s="418" t="s">
        <v>16</v>
      </c>
      <c r="C26" s="401">
        <v>4865035</v>
      </c>
      <c r="D26" s="422" t="s">
        <v>12</v>
      </c>
      <c r="E26" s="393" t="s">
        <v>347</v>
      </c>
      <c r="F26" s="401">
        <v>-1000</v>
      </c>
      <c r="G26" s="410">
        <v>5326</v>
      </c>
      <c r="H26" s="411">
        <v>5250</v>
      </c>
      <c r="I26" s="411">
        <f t="shared" si="0"/>
        <v>76</v>
      </c>
      <c r="J26" s="411">
        <f t="shared" si="1"/>
        <v>-76000</v>
      </c>
      <c r="K26" s="415">
        <f t="shared" si="2"/>
        <v>-0.076</v>
      </c>
      <c r="L26" s="410">
        <v>20308</v>
      </c>
      <c r="M26" s="411">
        <v>20169</v>
      </c>
      <c r="N26" s="411">
        <f t="shared" si="3"/>
        <v>139</v>
      </c>
      <c r="O26" s="411">
        <f t="shared" si="4"/>
        <v>-139000</v>
      </c>
      <c r="P26" s="415">
        <f t="shared" si="5"/>
        <v>-0.139</v>
      </c>
      <c r="Q26" s="620"/>
    </row>
    <row r="27" spans="1:17" s="616" customFormat="1" ht="15.75" customHeight="1">
      <c r="A27" s="330">
        <v>16</v>
      </c>
      <c r="B27" s="418" t="s">
        <v>17</v>
      </c>
      <c r="C27" s="401">
        <v>4865052</v>
      </c>
      <c r="D27" s="422" t="s">
        <v>12</v>
      </c>
      <c r="E27" s="393" t="s">
        <v>347</v>
      </c>
      <c r="F27" s="401">
        <v>-1000</v>
      </c>
      <c r="G27" s="410">
        <v>11856</v>
      </c>
      <c r="H27" s="411">
        <v>11728</v>
      </c>
      <c r="I27" s="411">
        <f t="shared" si="0"/>
        <v>128</v>
      </c>
      <c r="J27" s="411">
        <f t="shared" si="1"/>
        <v>-128000</v>
      </c>
      <c r="K27" s="415">
        <f t="shared" si="2"/>
        <v>-0.128</v>
      </c>
      <c r="L27" s="410">
        <v>39</v>
      </c>
      <c r="M27" s="411">
        <v>2</v>
      </c>
      <c r="N27" s="411">
        <f t="shared" si="3"/>
        <v>37</v>
      </c>
      <c r="O27" s="411">
        <f t="shared" si="4"/>
        <v>-37000</v>
      </c>
      <c r="P27" s="415">
        <f t="shared" si="5"/>
        <v>-0.037</v>
      </c>
      <c r="Q27" s="620"/>
    </row>
    <row r="28" spans="1:17" ht="14.25" customHeight="1">
      <c r="A28" s="330"/>
      <c r="B28" s="419" t="s">
        <v>27</v>
      </c>
      <c r="C28" s="401"/>
      <c r="D28" s="423"/>
      <c r="E28" s="393"/>
      <c r="F28" s="401"/>
      <c r="G28" s="407"/>
      <c r="H28" s="408"/>
      <c r="I28" s="408"/>
      <c r="J28" s="408"/>
      <c r="K28" s="409"/>
      <c r="L28" s="407"/>
      <c r="M28" s="408"/>
      <c r="N28" s="408"/>
      <c r="O28" s="408"/>
      <c r="P28" s="409"/>
      <c r="Q28" s="171"/>
    </row>
    <row r="29" spans="1:17" s="616" customFormat="1" ht="15.75" customHeight="1">
      <c r="A29" s="330">
        <v>17</v>
      </c>
      <c r="B29" s="418" t="s">
        <v>436</v>
      </c>
      <c r="C29" s="401">
        <v>4864800</v>
      </c>
      <c r="D29" s="422" t="s">
        <v>12</v>
      </c>
      <c r="E29" s="393" t="s">
        <v>347</v>
      </c>
      <c r="F29" s="401">
        <v>200</v>
      </c>
      <c r="G29" s="410">
        <v>97</v>
      </c>
      <c r="H29" s="411">
        <v>97</v>
      </c>
      <c r="I29" s="411">
        <f aca="true" t="shared" si="6" ref="I29:I35">G29-H29</f>
        <v>0</v>
      </c>
      <c r="J29" s="411">
        <f aca="true" t="shared" si="7" ref="J29:J35">$F29*I29</f>
        <v>0</v>
      </c>
      <c r="K29" s="415">
        <f aca="true" t="shared" si="8" ref="K29:K35">J29/1000000</f>
        <v>0</v>
      </c>
      <c r="L29" s="410">
        <v>978104</v>
      </c>
      <c r="M29" s="411">
        <v>979327</v>
      </c>
      <c r="N29" s="411">
        <f aca="true" t="shared" si="9" ref="N29:N35">L29-M29</f>
        <v>-1223</v>
      </c>
      <c r="O29" s="411">
        <f aca="true" t="shared" si="10" ref="O29:O35">$F29*N29</f>
        <v>-244600</v>
      </c>
      <c r="P29" s="415">
        <f aca="true" t="shared" si="11" ref="P29:P35">O29/1000000</f>
        <v>-0.2446</v>
      </c>
      <c r="Q29" s="669" t="s">
        <v>452</v>
      </c>
    </row>
    <row r="30" spans="1:17" s="616" customFormat="1" ht="15.75" customHeight="1">
      <c r="A30" s="330"/>
      <c r="B30" s="418"/>
      <c r="C30" s="401"/>
      <c r="D30" s="422"/>
      <c r="E30" s="393"/>
      <c r="F30" s="401"/>
      <c r="G30" s="410"/>
      <c r="H30" s="411"/>
      <c r="I30" s="411"/>
      <c r="J30" s="411"/>
      <c r="K30" s="415">
        <v>0</v>
      </c>
      <c r="L30" s="410"/>
      <c r="M30" s="411"/>
      <c r="N30" s="411"/>
      <c r="O30" s="411"/>
      <c r="P30" s="415">
        <v>-0.1223</v>
      </c>
      <c r="Q30" s="669" t="s">
        <v>455</v>
      </c>
    </row>
    <row r="31" spans="1:17" s="616" customFormat="1" ht="15.75" customHeight="1">
      <c r="A31" s="330">
        <v>18</v>
      </c>
      <c r="B31" s="418" t="s">
        <v>28</v>
      </c>
      <c r="C31" s="401">
        <v>4864887</v>
      </c>
      <c r="D31" s="422" t="s">
        <v>12</v>
      </c>
      <c r="E31" s="393" t="s">
        <v>347</v>
      </c>
      <c r="F31" s="401">
        <v>1000</v>
      </c>
      <c r="G31" s="410">
        <v>780</v>
      </c>
      <c r="H31" s="411">
        <v>778</v>
      </c>
      <c r="I31" s="411">
        <f t="shared" si="6"/>
        <v>2</v>
      </c>
      <c r="J31" s="411">
        <f t="shared" si="7"/>
        <v>2000</v>
      </c>
      <c r="K31" s="415">
        <f t="shared" si="8"/>
        <v>0.002</v>
      </c>
      <c r="L31" s="410">
        <v>28234</v>
      </c>
      <c r="M31" s="411">
        <v>28536</v>
      </c>
      <c r="N31" s="411">
        <f t="shared" si="9"/>
        <v>-302</v>
      </c>
      <c r="O31" s="411">
        <f t="shared" si="10"/>
        <v>-302000</v>
      </c>
      <c r="P31" s="415">
        <f t="shared" si="11"/>
        <v>-0.302</v>
      </c>
      <c r="Q31" s="620"/>
    </row>
    <row r="32" spans="1:17" s="616" customFormat="1" ht="15.75" customHeight="1">
      <c r="A32" s="330">
        <v>19</v>
      </c>
      <c r="B32" s="418" t="s">
        <v>29</v>
      </c>
      <c r="C32" s="401">
        <v>4864798</v>
      </c>
      <c r="D32" s="422" t="s">
        <v>12</v>
      </c>
      <c r="E32" s="393" t="s">
        <v>347</v>
      </c>
      <c r="F32" s="401">
        <v>100</v>
      </c>
      <c r="G32" s="410">
        <v>6290</v>
      </c>
      <c r="H32" s="411">
        <v>6202</v>
      </c>
      <c r="I32" s="411">
        <f t="shared" si="6"/>
        <v>88</v>
      </c>
      <c r="J32" s="411">
        <f t="shared" si="7"/>
        <v>8800</v>
      </c>
      <c r="K32" s="415">
        <f t="shared" si="8"/>
        <v>0.0088</v>
      </c>
      <c r="L32" s="410">
        <v>173720</v>
      </c>
      <c r="M32" s="411">
        <v>170844</v>
      </c>
      <c r="N32" s="411">
        <f t="shared" si="9"/>
        <v>2876</v>
      </c>
      <c r="O32" s="411">
        <f t="shared" si="10"/>
        <v>287600</v>
      </c>
      <c r="P32" s="415">
        <f t="shared" si="11"/>
        <v>0.2876</v>
      </c>
      <c r="Q32" s="620"/>
    </row>
    <row r="33" spans="1:17" s="616" customFormat="1" ht="15.75" customHeight="1">
      <c r="A33" s="330">
        <v>20</v>
      </c>
      <c r="B33" s="418" t="s">
        <v>30</v>
      </c>
      <c r="C33" s="401">
        <v>4864799</v>
      </c>
      <c r="D33" s="422" t="s">
        <v>12</v>
      </c>
      <c r="E33" s="393" t="s">
        <v>347</v>
      </c>
      <c r="F33" s="401">
        <v>100</v>
      </c>
      <c r="G33" s="410">
        <v>42513</v>
      </c>
      <c r="H33" s="411">
        <v>41820</v>
      </c>
      <c r="I33" s="411">
        <f t="shared" si="6"/>
        <v>693</v>
      </c>
      <c r="J33" s="411">
        <f t="shared" si="7"/>
        <v>69300</v>
      </c>
      <c r="K33" s="415">
        <f t="shared" si="8"/>
        <v>0.0693</v>
      </c>
      <c r="L33" s="410">
        <v>253776</v>
      </c>
      <c r="M33" s="411">
        <v>251722</v>
      </c>
      <c r="N33" s="411">
        <f t="shared" si="9"/>
        <v>2054</v>
      </c>
      <c r="O33" s="411">
        <f t="shared" si="10"/>
        <v>205400</v>
      </c>
      <c r="P33" s="415">
        <f t="shared" si="11"/>
        <v>0.2054</v>
      </c>
      <c r="Q33" s="620"/>
    </row>
    <row r="34" spans="1:17" s="616" customFormat="1" ht="15.75" customHeight="1">
      <c r="A34" s="330">
        <v>21</v>
      </c>
      <c r="B34" s="418" t="s">
        <v>31</v>
      </c>
      <c r="C34" s="401">
        <v>4864888</v>
      </c>
      <c r="D34" s="422" t="s">
        <v>12</v>
      </c>
      <c r="E34" s="393" t="s">
        <v>347</v>
      </c>
      <c r="F34" s="401">
        <v>1000</v>
      </c>
      <c r="G34" s="410">
        <v>996456</v>
      </c>
      <c r="H34" s="411">
        <v>996456</v>
      </c>
      <c r="I34" s="411">
        <f t="shared" si="6"/>
        <v>0</v>
      </c>
      <c r="J34" s="411">
        <f t="shared" si="7"/>
        <v>0</v>
      </c>
      <c r="K34" s="415">
        <f t="shared" si="8"/>
        <v>0</v>
      </c>
      <c r="L34" s="410">
        <v>995848</v>
      </c>
      <c r="M34" s="411">
        <v>996920</v>
      </c>
      <c r="N34" s="411">
        <f t="shared" si="9"/>
        <v>-1072</v>
      </c>
      <c r="O34" s="411">
        <f t="shared" si="10"/>
        <v>-1072000</v>
      </c>
      <c r="P34" s="415">
        <f t="shared" si="11"/>
        <v>-1.072</v>
      </c>
      <c r="Q34" s="620"/>
    </row>
    <row r="35" spans="1:17" s="616" customFormat="1" ht="15.75" customHeight="1">
      <c r="A35" s="330">
        <v>22</v>
      </c>
      <c r="B35" s="418" t="s">
        <v>375</v>
      </c>
      <c r="C35" s="401">
        <v>5128402</v>
      </c>
      <c r="D35" s="422" t="s">
        <v>12</v>
      </c>
      <c r="E35" s="393" t="s">
        <v>347</v>
      </c>
      <c r="F35" s="401">
        <v>1000</v>
      </c>
      <c r="G35" s="410">
        <v>541</v>
      </c>
      <c r="H35" s="411">
        <v>541</v>
      </c>
      <c r="I35" s="411">
        <f t="shared" si="6"/>
        <v>0</v>
      </c>
      <c r="J35" s="411">
        <f t="shared" si="7"/>
        <v>0</v>
      </c>
      <c r="K35" s="415">
        <f t="shared" si="8"/>
        <v>0</v>
      </c>
      <c r="L35" s="410">
        <v>2751</v>
      </c>
      <c r="M35" s="411">
        <v>3210</v>
      </c>
      <c r="N35" s="411">
        <f t="shared" si="9"/>
        <v>-459</v>
      </c>
      <c r="O35" s="411">
        <f t="shared" si="10"/>
        <v>-459000</v>
      </c>
      <c r="P35" s="415">
        <f t="shared" si="11"/>
        <v>-0.459</v>
      </c>
      <c r="Q35" s="637"/>
    </row>
    <row r="36" spans="1:16" s="616" customFormat="1" ht="21" customHeight="1">
      <c r="A36" s="330">
        <v>23</v>
      </c>
      <c r="B36" s="418" t="s">
        <v>415</v>
      </c>
      <c r="C36" s="401">
        <v>5295124</v>
      </c>
      <c r="D36" s="422" t="s">
        <v>12</v>
      </c>
      <c r="E36" s="393" t="s">
        <v>347</v>
      </c>
      <c r="F36" s="401">
        <v>100</v>
      </c>
      <c r="G36" s="410">
        <v>1001226</v>
      </c>
      <c r="H36" s="411">
        <v>999633</v>
      </c>
      <c r="I36" s="411">
        <f>G36-H36</f>
        <v>1593</v>
      </c>
      <c r="J36" s="411">
        <f>$F36*I36</f>
        <v>159300</v>
      </c>
      <c r="K36" s="415">
        <f>J36/1000000</f>
        <v>0.1593</v>
      </c>
      <c r="L36" s="410">
        <v>3683</v>
      </c>
      <c r="M36" s="411">
        <v>309</v>
      </c>
      <c r="N36" s="411">
        <f>L36-M36</f>
        <v>3374</v>
      </c>
      <c r="O36" s="411">
        <f>$F36*N36</f>
        <v>337400</v>
      </c>
      <c r="P36" s="415">
        <f>O36/1000000</f>
        <v>0.3374</v>
      </c>
    </row>
    <row r="37" spans="1:17" s="616" customFormat="1" ht="21" customHeight="1">
      <c r="A37" s="330">
        <v>24</v>
      </c>
      <c r="B37" s="418" t="s">
        <v>449</v>
      </c>
      <c r="C37" s="401">
        <v>5295156</v>
      </c>
      <c r="D37" s="422" t="s">
        <v>12</v>
      </c>
      <c r="E37" s="393" t="s">
        <v>347</v>
      </c>
      <c r="F37" s="401">
        <v>400</v>
      </c>
      <c r="G37" s="410">
        <v>0</v>
      </c>
      <c r="H37" s="411">
        <v>0</v>
      </c>
      <c r="I37" s="411">
        <f>G37-H37</f>
        <v>0</v>
      </c>
      <c r="J37" s="411">
        <f>$F37*I37</f>
        <v>0</v>
      </c>
      <c r="K37" s="415">
        <f>J37/1000000</f>
        <v>0</v>
      </c>
      <c r="L37" s="410">
        <v>0</v>
      </c>
      <c r="M37" s="411">
        <v>0</v>
      </c>
      <c r="N37" s="411">
        <f>L37-M37</f>
        <v>0</v>
      </c>
      <c r="O37" s="411">
        <f>$F37*N37</f>
        <v>0</v>
      </c>
      <c r="P37" s="415">
        <f>O37/1000000</f>
        <v>0</v>
      </c>
      <c r="Q37" s="616" t="s">
        <v>451</v>
      </c>
    </row>
    <row r="38" spans="1:17" s="616" customFormat="1" ht="21" customHeight="1">
      <c r="A38" s="330">
        <v>25</v>
      </c>
      <c r="B38" s="418" t="s">
        <v>450</v>
      </c>
      <c r="C38" s="401">
        <v>5295157</v>
      </c>
      <c r="D38" s="422" t="s">
        <v>12</v>
      </c>
      <c r="E38" s="393" t="s">
        <v>347</v>
      </c>
      <c r="F38" s="401">
        <v>400</v>
      </c>
      <c r="G38" s="410">
        <v>0</v>
      </c>
      <c r="H38" s="411">
        <v>0</v>
      </c>
      <c r="I38" s="411">
        <f>G38-H38</f>
        <v>0</v>
      </c>
      <c r="J38" s="411">
        <f>$F38*I38</f>
        <v>0</v>
      </c>
      <c r="K38" s="415">
        <f>J38/1000000</f>
        <v>0</v>
      </c>
      <c r="L38" s="410">
        <v>0</v>
      </c>
      <c r="M38" s="411">
        <v>0</v>
      </c>
      <c r="N38" s="411">
        <f>L38-M38</f>
        <v>0</v>
      </c>
      <c r="O38" s="411">
        <f>$F38*N38</f>
        <v>0</v>
      </c>
      <c r="P38" s="415">
        <f>O38/1000000</f>
        <v>0</v>
      </c>
      <c r="Q38" s="616" t="s">
        <v>451</v>
      </c>
    </row>
    <row r="39" spans="1:17" ht="11.25" customHeight="1">
      <c r="A39" s="330"/>
      <c r="B39" s="420" t="s">
        <v>32</v>
      </c>
      <c r="C39" s="401"/>
      <c r="D39" s="422"/>
      <c r="E39" s="393"/>
      <c r="F39" s="401"/>
      <c r="G39" s="407"/>
      <c r="H39" s="408"/>
      <c r="I39" s="408"/>
      <c r="J39" s="408"/>
      <c r="K39" s="409"/>
      <c r="L39" s="407"/>
      <c r="M39" s="408"/>
      <c r="N39" s="408"/>
      <c r="O39" s="408"/>
      <c r="P39" s="409"/>
      <c r="Q39" s="171"/>
    </row>
    <row r="40" spans="1:17" s="616" customFormat="1" ht="15.75" customHeight="1">
      <c r="A40" s="330">
        <v>24</v>
      </c>
      <c r="B40" s="418" t="s">
        <v>372</v>
      </c>
      <c r="C40" s="401">
        <v>4865057</v>
      </c>
      <c r="D40" s="422" t="s">
        <v>12</v>
      </c>
      <c r="E40" s="393" t="s">
        <v>347</v>
      </c>
      <c r="F40" s="401">
        <v>1000</v>
      </c>
      <c r="G40" s="410">
        <v>634367</v>
      </c>
      <c r="H40" s="411">
        <v>634414</v>
      </c>
      <c r="I40" s="411">
        <f>G40-H40</f>
        <v>-47</v>
      </c>
      <c r="J40" s="411">
        <f>$F40*I40</f>
        <v>-47000</v>
      </c>
      <c r="K40" s="415">
        <f>J40/1000000</f>
        <v>-0.047</v>
      </c>
      <c r="L40" s="410">
        <v>796786</v>
      </c>
      <c r="M40" s="411">
        <v>797046</v>
      </c>
      <c r="N40" s="411">
        <f>L40-M40</f>
        <v>-260</v>
      </c>
      <c r="O40" s="411">
        <f>$F40*N40</f>
        <v>-260000</v>
      </c>
      <c r="P40" s="415">
        <f>O40/1000000</f>
        <v>-0.26</v>
      </c>
      <c r="Q40" s="637"/>
    </row>
    <row r="41" spans="1:17" s="616" customFormat="1" ht="15.75" customHeight="1">
      <c r="A41" s="330">
        <v>25</v>
      </c>
      <c r="B41" s="418" t="s">
        <v>373</v>
      </c>
      <c r="C41" s="401">
        <v>4865058</v>
      </c>
      <c r="D41" s="422" t="s">
        <v>12</v>
      </c>
      <c r="E41" s="393" t="s">
        <v>347</v>
      </c>
      <c r="F41" s="401">
        <v>1000</v>
      </c>
      <c r="G41" s="410">
        <v>627301</v>
      </c>
      <c r="H41" s="411">
        <v>627370</v>
      </c>
      <c r="I41" s="411">
        <f>G41-H41</f>
        <v>-69</v>
      </c>
      <c r="J41" s="411">
        <f>$F41*I41</f>
        <v>-69000</v>
      </c>
      <c r="K41" s="415">
        <f>J41/1000000</f>
        <v>-0.069</v>
      </c>
      <c r="L41" s="410">
        <v>829921</v>
      </c>
      <c r="M41" s="411">
        <v>830232</v>
      </c>
      <c r="N41" s="411">
        <f>L41-M41</f>
        <v>-311</v>
      </c>
      <c r="O41" s="411">
        <f>$F41*N41</f>
        <v>-311000</v>
      </c>
      <c r="P41" s="415">
        <f>O41/1000000</f>
        <v>-0.311</v>
      </c>
      <c r="Q41" s="637"/>
    </row>
    <row r="42" spans="1:17" s="616" customFormat="1" ht="15.75" customHeight="1">
      <c r="A42" s="330">
        <v>26</v>
      </c>
      <c r="B42" s="418" t="s">
        <v>33</v>
      </c>
      <c r="C42" s="401">
        <v>4864793</v>
      </c>
      <c r="D42" s="422" t="s">
        <v>12</v>
      </c>
      <c r="E42" s="393" t="s">
        <v>347</v>
      </c>
      <c r="F42" s="401">
        <v>200</v>
      </c>
      <c r="G42" s="330">
        <v>999044</v>
      </c>
      <c r="H42" s="331">
        <v>998928</v>
      </c>
      <c r="I42" s="331">
        <f>G42-H42</f>
        <v>116</v>
      </c>
      <c r="J42" s="331">
        <f>$F42*I42</f>
        <v>23200</v>
      </c>
      <c r="K42" s="331">
        <f>J42/1000000</f>
        <v>0.0232</v>
      </c>
      <c r="L42" s="330">
        <v>999977</v>
      </c>
      <c r="M42" s="331">
        <v>999999</v>
      </c>
      <c r="N42" s="331">
        <f>L42-M42</f>
        <v>-22</v>
      </c>
      <c r="O42" s="331">
        <f>$F42*N42</f>
        <v>-4400</v>
      </c>
      <c r="P42" s="331">
        <f>O42/1000000</f>
        <v>-0.0044</v>
      </c>
      <c r="Q42" s="665" t="s">
        <v>453</v>
      </c>
    </row>
    <row r="43" spans="1:17" s="616" customFormat="1" ht="13.5" customHeight="1">
      <c r="A43" s="330"/>
      <c r="B43" s="418"/>
      <c r="C43" s="401">
        <v>4902506</v>
      </c>
      <c r="D43" s="422" t="s">
        <v>12</v>
      </c>
      <c r="E43" s="393" t="s">
        <v>347</v>
      </c>
      <c r="F43" s="401">
        <v>400</v>
      </c>
      <c r="G43" s="330">
        <v>42</v>
      </c>
      <c r="H43" s="331">
        <v>0</v>
      </c>
      <c r="I43" s="331">
        <f>G43-H43</f>
        <v>42</v>
      </c>
      <c r="J43" s="331">
        <f>$F43*I43</f>
        <v>16800</v>
      </c>
      <c r="K43" s="762">
        <f>J43/1000000</f>
        <v>0.0168</v>
      </c>
      <c r="L43" s="330">
        <v>999744</v>
      </c>
      <c r="M43" s="331">
        <v>1000000</v>
      </c>
      <c r="N43" s="331">
        <f>L43-M43</f>
        <v>-256</v>
      </c>
      <c r="O43" s="331">
        <f>$F43*N43</f>
        <v>-102400</v>
      </c>
      <c r="P43" s="762">
        <f>O43/1000000</f>
        <v>-0.1024</v>
      </c>
      <c r="Q43" s="669" t="s">
        <v>447</v>
      </c>
    </row>
    <row r="44" spans="1:17" s="616" customFormat="1" ht="15.75" customHeight="1">
      <c r="A44" s="330">
        <v>27</v>
      </c>
      <c r="B44" s="418" t="s">
        <v>34</v>
      </c>
      <c r="C44" s="401">
        <v>5128405</v>
      </c>
      <c r="D44" s="422" t="s">
        <v>12</v>
      </c>
      <c r="E44" s="393" t="s">
        <v>347</v>
      </c>
      <c r="F44" s="401">
        <v>500</v>
      </c>
      <c r="G44" s="410">
        <v>5449</v>
      </c>
      <c r="H44" s="411">
        <v>5440</v>
      </c>
      <c r="I44" s="411">
        <f>G44-H44</f>
        <v>9</v>
      </c>
      <c r="J44" s="411">
        <f>$F44*I44</f>
        <v>4500</v>
      </c>
      <c r="K44" s="415">
        <f>J44/1000000</f>
        <v>0.0045</v>
      </c>
      <c r="L44" s="410">
        <v>3142</v>
      </c>
      <c r="M44" s="411">
        <v>3362</v>
      </c>
      <c r="N44" s="411">
        <f>L44-M44</f>
        <v>-220</v>
      </c>
      <c r="O44" s="411">
        <f>$F44*N44</f>
        <v>-110000</v>
      </c>
      <c r="P44" s="415">
        <f>O44/1000000</f>
        <v>-0.11</v>
      </c>
      <c r="Q44" s="620"/>
    </row>
    <row r="45" spans="1:17" ht="16.5" customHeight="1">
      <c r="A45" s="330"/>
      <c r="B45" s="419" t="s">
        <v>35</v>
      </c>
      <c r="C45" s="401"/>
      <c r="D45" s="423"/>
      <c r="E45" s="393"/>
      <c r="F45" s="401"/>
      <c r="G45" s="407"/>
      <c r="H45" s="408"/>
      <c r="I45" s="408"/>
      <c r="J45" s="408"/>
      <c r="K45" s="409"/>
      <c r="L45" s="407"/>
      <c r="M45" s="408"/>
      <c r="N45" s="408"/>
      <c r="O45" s="408"/>
      <c r="P45" s="409"/>
      <c r="Q45" s="171"/>
    </row>
    <row r="46" spans="1:17" s="616" customFormat="1" ht="15" customHeight="1">
      <c r="A46" s="330">
        <v>28</v>
      </c>
      <c r="B46" s="418" t="s">
        <v>36</v>
      </c>
      <c r="C46" s="401">
        <v>4865054</v>
      </c>
      <c r="D46" s="422" t="s">
        <v>12</v>
      </c>
      <c r="E46" s="393" t="s">
        <v>347</v>
      </c>
      <c r="F46" s="401">
        <v>-1000</v>
      </c>
      <c r="G46" s="410">
        <v>24813</v>
      </c>
      <c r="H46" s="411">
        <v>24919</v>
      </c>
      <c r="I46" s="411">
        <f>G46-H46</f>
        <v>-106</v>
      </c>
      <c r="J46" s="411">
        <f>$F46*I46</f>
        <v>106000</v>
      </c>
      <c r="K46" s="415">
        <f>J46/1000000</f>
        <v>0.106</v>
      </c>
      <c r="L46" s="410">
        <v>980884</v>
      </c>
      <c r="M46" s="411">
        <v>980900</v>
      </c>
      <c r="N46" s="411">
        <f>L46-M46</f>
        <v>-16</v>
      </c>
      <c r="O46" s="411">
        <f>$F46*N46</f>
        <v>16000</v>
      </c>
      <c r="P46" s="415">
        <f>O46/1000000</f>
        <v>0.016</v>
      </c>
      <c r="Q46" s="620"/>
    </row>
    <row r="47" spans="1:17" s="616" customFormat="1" ht="13.5" customHeight="1">
      <c r="A47" s="330">
        <v>29</v>
      </c>
      <c r="B47" s="418" t="s">
        <v>16</v>
      </c>
      <c r="C47" s="401">
        <v>4865036</v>
      </c>
      <c r="D47" s="422" t="s">
        <v>12</v>
      </c>
      <c r="E47" s="393" t="s">
        <v>347</v>
      </c>
      <c r="F47" s="401">
        <v>-1000</v>
      </c>
      <c r="G47" s="410">
        <v>11812</v>
      </c>
      <c r="H47" s="411">
        <v>11730</v>
      </c>
      <c r="I47" s="411">
        <f>G47-H47</f>
        <v>82</v>
      </c>
      <c r="J47" s="411">
        <f>$F47*I47</f>
        <v>-82000</v>
      </c>
      <c r="K47" s="415">
        <f>J47/1000000</f>
        <v>-0.082</v>
      </c>
      <c r="L47" s="410">
        <v>996747</v>
      </c>
      <c r="M47" s="411">
        <v>996748</v>
      </c>
      <c r="N47" s="411">
        <f>L47-M47</f>
        <v>-1</v>
      </c>
      <c r="O47" s="411">
        <f>$F47*N47</f>
        <v>1000</v>
      </c>
      <c r="P47" s="415">
        <f>O47/1000000</f>
        <v>0.001</v>
      </c>
      <c r="Q47" s="617"/>
    </row>
    <row r="48" spans="1:17" s="616" customFormat="1" ht="13.5" customHeight="1">
      <c r="A48" s="331">
        <v>30</v>
      </c>
      <c r="B48" s="418" t="s">
        <v>17</v>
      </c>
      <c r="C48" s="401">
        <v>5295168</v>
      </c>
      <c r="D48" s="422" t="s">
        <v>12</v>
      </c>
      <c r="E48" s="393" t="s">
        <v>347</v>
      </c>
      <c r="F48" s="401">
        <v>-1000</v>
      </c>
      <c r="G48" s="410">
        <v>995270</v>
      </c>
      <c r="H48" s="411">
        <v>995680</v>
      </c>
      <c r="I48" s="411">
        <f>G48-H48</f>
        <v>-410</v>
      </c>
      <c r="J48" s="411">
        <f>$F48*I48</f>
        <v>410000</v>
      </c>
      <c r="K48" s="415">
        <f>J48/1000000</f>
        <v>0.41</v>
      </c>
      <c r="L48" s="410">
        <v>999959</v>
      </c>
      <c r="M48" s="411">
        <v>999989</v>
      </c>
      <c r="N48" s="411">
        <f>L48-M48</f>
        <v>-30</v>
      </c>
      <c r="O48" s="411">
        <f>$F48*N48</f>
        <v>30000</v>
      </c>
      <c r="P48" s="415">
        <f>O48/1000000</f>
        <v>0.03</v>
      </c>
      <c r="Q48" s="617"/>
    </row>
    <row r="49" spans="2:17" ht="14.25" customHeight="1">
      <c r="B49" s="419" t="s">
        <v>37</v>
      </c>
      <c r="C49" s="401"/>
      <c r="D49" s="423"/>
      <c r="E49" s="393"/>
      <c r="F49" s="401"/>
      <c r="G49" s="407"/>
      <c r="H49" s="408"/>
      <c r="I49" s="408"/>
      <c r="J49" s="408"/>
      <c r="K49" s="409"/>
      <c r="L49" s="407"/>
      <c r="M49" s="408"/>
      <c r="N49" s="408"/>
      <c r="O49" s="408"/>
      <c r="P49" s="409"/>
      <c r="Q49" s="171"/>
    </row>
    <row r="50" spans="1:17" s="616" customFormat="1" ht="15.75" customHeight="1">
      <c r="A50" s="330">
        <v>31</v>
      </c>
      <c r="B50" s="418" t="s">
        <v>38</v>
      </c>
      <c r="C50" s="401">
        <v>4864989</v>
      </c>
      <c r="D50" s="422" t="s">
        <v>12</v>
      </c>
      <c r="E50" s="393" t="s">
        <v>347</v>
      </c>
      <c r="F50" s="401">
        <v>-1000</v>
      </c>
      <c r="G50" s="410">
        <v>4611</v>
      </c>
      <c r="H50" s="411">
        <v>4538</v>
      </c>
      <c r="I50" s="411">
        <f>G50-H50</f>
        <v>73</v>
      </c>
      <c r="J50" s="411">
        <f>$F50*I50</f>
        <v>-73000</v>
      </c>
      <c r="K50" s="415">
        <f>J50/1000000</f>
        <v>-0.073</v>
      </c>
      <c r="L50" s="410">
        <v>999863</v>
      </c>
      <c r="M50" s="411">
        <v>999997</v>
      </c>
      <c r="N50" s="411">
        <f>L50-M50</f>
        <v>-134</v>
      </c>
      <c r="O50" s="411">
        <f>$F50*N50</f>
        <v>134000</v>
      </c>
      <c r="P50" s="415">
        <f>O50/1000000</f>
        <v>0.134</v>
      </c>
      <c r="Q50" s="620"/>
    </row>
    <row r="51" spans="1:17" ht="12" customHeight="1">
      <c r="A51" s="330"/>
      <c r="B51" s="419" t="s">
        <v>383</v>
      </c>
      <c r="C51" s="401"/>
      <c r="D51" s="422"/>
      <c r="E51" s="393"/>
      <c r="F51" s="401"/>
      <c r="G51" s="407"/>
      <c r="H51" s="408"/>
      <c r="I51" s="408"/>
      <c r="J51" s="408"/>
      <c r="K51" s="409"/>
      <c r="L51" s="407"/>
      <c r="M51" s="408"/>
      <c r="N51" s="408"/>
      <c r="O51" s="408"/>
      <c r="P51" s="409"/>
      <c r="Q51" s="171"/>
    </row>
    <row r="52" spans="1:17" s="616" customFormat="1" ht="15.75" customHeight="1">
      <c r="A52" s="330">
        <v>32</v>
      </c>
      <c r="B52" s="418" t="s">
        <v>435</v>
      </c>
      <c r="C52" s="401">
        <v>5295166</v>
      </c>
      <c r="D52" s="422" t="s">
        <v>12</v>
      </c>
      <c r="E52" s="393" t="s">
        <v>347</v>
      </c>
      <c r="F52" s="401">
        <v>-1000</v>
      </c>
      <c r="G52" s="410">
        <v>18934</v>
      </c>
      <c r="H52" s="411">
        <v>16626</v>
      </c>
      <c r="I52" s="411">
        <f>G52-H52</f>
        <v>2308</v>
      </c>
      <c r="J52" s="411">
        <f>$F52*I52</f>
        <v>-2308000</v>
      </c>
      <c r="K52" s="415">
        <f>J52/1000000</f>
        <v>-2.308</v>
      </c>
      <c r="L52" s="410">
        <v>1000042</v>
      </c>
      <c r="M52" s="411">
        <v>999999</v>
      </c>
      <c r="N52" s="411">
        <f>L52-M52</f>
        <v>43</v>
      </c>
      <c r="O52" s="411">
        <f>$F52*N52</f>
        <v>-43000</v>
      </c>
      <c r="P52" s="415">
        <f>O52/1000000</f>
        <v>-0.043</v>
      </c>
      <c r="Q52" s="620"/>
    </row>
    <row r="53" spans="1:17" s="616" customFormat="1" ht="18.75" customHeight="1">
      <c r="A53" s="330">
        <v>33</v>
      </c>
      <c r="B53" s="418" t="s">
        <v>390</v>
      </c>
      <c r="C53" s="401">
        <v>4864992</v>
      </c>
      <c r="D53" s="422" t="s">
        <v>12</v>
      </c>
      <c r="E53" s="393" t="s">
        <v>347</v>
      </c>
      <c r="F53" s="401">
        <v>-1000</v>
      </c>
      <c r="G53" s="410">
        <v>8467</v>
      </c>
      <c r="H53" s="411">
        <v>7986</v>
      </c>
      <c r="I53" s="411">
        <f>G53-H53</f>
        <v>481</v>
      </c>
      <c r="J53" s="411">
        <f>$F53*I53</f>
        <v>-481000</v>
      </c>
      <c r="K53" s="415">
        <f>J53/1000000</f>
        <v>-0.481</v>
      </c>
      <c r="L53" s="410">
        <v>998827</v>
      </c>
      <c r="M53" s="411">
        <v>998823</v>
      </c>
      <c r="N53" s="411">
        <f>L53-M53</f>
        <v>4</v>
      </c>
      <c r="O53" s="411">
        <f>$F53*N53</f>
        <v>-4000</v>
      </c>
      <c r="P53" s="415">
        <f>O53/1000000</f>
        <v>-0.004</v>
      </c>
      <c r="Q53" s="654"/>
    </row>
    <row r="54" spans="1:17" s="616" customFormat="1" ht="15.75" customHeight="1">
      <c r="A54" s="330">
        <v>34</v>
      </c>
      <c r="B54" s="418" t="s">
        <v>384</v>
      </c>
      <c r="C54" s="401">
        <v>4864981</v>
      </c>
      <c r="D54" s="422" t="s">
        <v>12</v>
      </c>
      <c r="E54" s="393" t="s">
        <v>347</v>
      </c>
      <c r="F54" s="401">
        <v>-1000</v>
      </c>
      <c r="G54" s="410">
        <v>17667</v>
      </c>
      <c r="H54" s="411">
        <v>16705</v>
      </c>
      <c r="I54" s="411">
        <f>G54-H54</f>
        <v>962</v>
      </c>
      <c r="J54" s="411">
        <f>$F54*I54</f>
        <v>-962000</v>
      </c>
      <c r="K54" s="415">
        <f>J54/1000000</f>
        <v>-0.962</v>
      </c>
      <c r="L54" s="410">
        <v>1581</v>
      </c>
      <c r="M54" s="411">
        <v>1506</v>
      </c>
      <c r="N54" s="411">
        <f>L54-M54</f>
        <v>75</v>
      </c>
      <c r="O54" s="411">
        <f>$F54*N54</f>
        <v>-75000</v>
      </c>
      <c r="P54" s="415">
        <f>O54/1000000</f>
        <v>-0.075</v>
      </c>
      <c r="Q54" s="654"/>
    </row>
    <row r="55" spans="1:17" ht="12" customHeight="1">
      <c r="A55" s="330"/>
      <c r="B55" s="420" t="s">
        <v>404</v>
      </c>
      <c r="C55" s="401"/>
      <c r="D55" s="422"/>
      <c r="E55" s="393"/>
      <c r="F55" s="401"/>
      <c r="G55" s="407"/>
      <c r="H55" s="408"/>
      <c r="I55" s="408"/>
      <c r="J55" s="408"/>
      <c r="K55" s="409"/>
      <c r="L55" s="407"/>
      <c r="M55" s="408"/>
      <c r="N55" s="408"/>
      <c r="O55" s="408"/>
      <c r="P55" s="409"/>
      <c r="Q55" s="509"/>
    </row>
    <row r="56" spans="1:17" s="616" customFormat="1" ht="15.75" customHeight="1">
      <c r="A56" s="330">
        <v>35</v>
      </c>
      <c r="B56" s="418" t="s">
        <v>15</v>
      </c>
      <c r="C56" s="401">
        <v>5128463</v>
      </c>
      <c r="D56" s="422" t="s">
        <v>12</v>
      </c>
      <c r="E56" s="393" t="s">
        <v>347</v>
      </c>
      <c r="F56" s="401">
        <v>-1000</v>
      </c>
      <c r="G56" s="410">
        <v>5843</v>
      </c>
      <c r="H56" s="411">
        <v>5795</v>
      </c>
      <c r="I56" s="411">
        <f>G56-H56</f>
        <v>48</v>
      </c>
      <c r="J56" s="411">
        <f>$F56*I56</f>
        <v>-48000</v>
      </c>
      <c r="K56" s="415">
        <f>J56/1000000</f>
        <v>-0.048</v>
      </c>
      <c r="L56" s="410">
        <v>998453</v>
      </c>
      <c r="M56" s="411">
        <v>998654</v>
      </c>
      <c r="N56" s="411">
        <f>L56-M56</f>
        <v>-201</v>
      </c>
      <c r="O56" s="411">
        <f>$F56*N56</f>
        <v>201000</v>
      </c>
      <c r="P56" s="415">
        <f>O56/1000000</f>
        <v>0.201</v>
      </c>
      <c r="Q56" s="621"/>
    </row>
    <row r="57" spans="1:17" s="616" customFormat="1" ht="18.75" customHeight="1">
      <c r="A57" s="330">
        <v>36</v>
      </c>
      <c r="B57" s="418" t="s">
        <v>16</v>
      </c>
      <c r="C57" s="401">
        <v>5295172</v>
      </c>
      <c r="D57" s="422" t="s">
        <v>12</v>
      </c>
      <c r="E57" s="393" t="s">
        <v>347</v>
      </c>
      <c r="F57" s="401">
        <v>-1000</v>
      </c>
      <c r="G57" s="410">
        <v>1237</v>
      </c>
      <c r="H57" s="411">
        <v>22</v>
      </c>
      <c r="I57" s="411">
        <f>G57-H57</f>
        <v>1215</v>
      </c>
      <c r="J57" s="411">
        <f>$F57*I57</f>
        <v>-1215000</v>
      </c>
      <c r="K57" s="415">
        <f>J57/1000000</f>
        <v>-1.215</v>
      </c>
      <c r="L57" s="410">
        <v>5</v>
      </c>
      <c r="M57" s="411">
        <v>5</v>
      </c>
      <c r="N57" s="411">
        <f>L57-M57</f>
        <v>0</v>
      </c>
      <c r="O57" s="411">
        <f>$F57*N57</f>
        <v>0</v>
      </c>
      <c r="P57" s="415">
        <f>O57/1000000</f>
        <v>0</v>
      </c>
      <c r="Q57" s="633"/>
    </row>
    <row r="58" spans="1:17" ht="12.75" customHeight="1">
      <c r="A58" s="330"/>
      <c r="B58" s="420" t="s">
        <v>408</v>
      </c>
      <c r="C58" s="401"/>
      <c r="D58" s="422"/>
      <c r="E58" s="393"/>
      <c r="F58" s="401"/>
      <c r="G58" s="410"/>
      <c r="H58" s="411"/>
      <c r="I58" s="411"/>
      <c r="J58" s="411"/>
      <c r="K58" s="415"/>
      <c r="L58" s="410"/>
      <c r="M58" s="411"/>
      <c r="N58" s="411"/>
      <c r="O58" s="411"/>
      <c r="P58" s="415"/>
      <c r="Q58" s="633"/>
    </row>
    <row r="59" spans="1:17" s="616" customFormat="1" ht="15.75" customHeight="1">
      <c r="A59" s="330">
        <v>37</v>
      </c>
      <c r="B59" s="418" t="s">
        <v>15</v>
      </c>
      <c r="C59" s="401">
        <v>4864903</v>
      </c>
      <c r="D59" s="422" t="s">
        <v>12</v>
      </c>
      <c r="E59" s="393" t="s">
        <v>347</v>
      </c>
      <c r="F59" s="401">
        <v>-1000</v>
      </c>
      <c r="G59" s="410">
        <v>993354</v>
      </c>
      <c r="H59" s="411">
        <v>993377</v>
      </c>
      <c r="I59" s="411">
        <f>G59-H59</f>
        <v>-23</v>
      </c>
      <c r="J59" s="411">
        <f>$F59*I59</f>
        <v>23000</v>
      </c>
      <c r="K59" s="415">
        <f>J59/1000000</f>
        <v>0.023</v>
      </c>
      <c r="L59" s="410">
        <v>999078</v>
      </c>
      <c r="M59" s="411">
        <v>999482</v>
      </c>
      <c r="N59" s="411">
        <f>L59-M59</f>
        <v>-404</v>
      </c>
      <c r="O59" s="411">
        <f>$F59*N59</f>
        <v>404000</v>
      </c>
      <c r="P59" s="415">
        <f>O59/1000000</f>
        <v>0.404</v>
      </c>
      <c r="Q59" s="617"/>
    </row>
    <row r="60" spans="1:17" s="616" customFormat="1" ht="15" customHeight="1">
      <c r="A60" s="330">
        <v>38</v>
      </c>
      <c r="B60" s="418" t="s">
        <v>16</v>
      </c>
      <c r="C60" s="401">
        <v>4864946</v>
      </c>
      <c r="D60" s="422" t="s">
        <v>12</v>
      </c>
      <c r="E60" s="393" t="s">
        <v>347</v>
      </c>
      <c r="F60" s="401">
        <v>-1000</v>
      </c>
      <c r="G60" s="410">
        <v>9105</v>
      </c>
      <c r="H60" s="411">
        <v>9102</v>
      </c>
      <c r="I60" s="411">
        <f>G60-H60</f>
        <v>3</v>
      </c>
      <c r="J60" s="411">
        <f>$F60*I60</f>
        <v>-3000</v>
      </c>
      <c r="K60" s="415">
        <f>J60/1000000</f>
        <v>-0.003</v>
      </c>
      <c r="L60" s="410">
        <v>1000207</v>
      </c>
      <c r="M60" s="411">
        <v>999992</v>
      </c>
      <c r="N60" s="411">
        <f>L60-M60</f>
        <v>215</v>
      </c>
      <c r="O60" s="411">
        <f>$F60*N60</f>
        <v>-215000</v>
      </c>
      <c r="P60" s="415">
        <f>O60/1000000</f>
        <v>-0.215</v>
      </c>
      <c r="Q60" s="617"/>
    </row>
    <row r="61" spans="1:17" ht="14.25" customHeight="1">
      <c r="A61" s="330"/>
      <c r="B61" s="420" t="s">
        <v>382</v>
      </c>
      <c r="C61" s="401"/>
      <c r="D61" s="422"/>
      <c r="E61" s="393"/>
      <c r="F61" s="401"/>
      <c r="G61" s="407"/>
      <c r="H61" s="408"/>
      <c r="I61" s="408"/>
      <c r="J61" s="408"/>
      <c r="K61" s="409"/>
      <c r="L61" s="407"/>
      <c r="M61" s="408"/>
      <c r="N61" s="408"/>
      <c r="O61" s="408"/>
      <c r="P61" s="409"/>
      <c r="Q61" s="171"/>
    </row>
    <row r="62" spans="1:17" ht="11.25" customHeight="1">
      <c r="A62" s="330"/>
      <c r="B62" s="420" t="s">
        <v>43</v>
      </c>
      <c r="C62" s="401"/>
      <c r="D62" s="422"/>
      <c r="E62" s="393"/>
      <c r="F62" s="401"/>
      <c r="G62" s="407"/>
      <c r="H62" s="408"/>
      <c r="I62" s="408"/>
      <c r="J62" s="408"/>
      <c r="K62" s="409"/>
      <c r="L62" s="407"/>
      <c r="M62" s="408"/>
      <c r="N62" s="408"/>
      <c r="O62" s="408"/>
      <c r="P62" s="409"/>
      <c r="Q62" s="171"/>
    </row>
    <row r="63" spans="1:17" s="616" customFormat="1" ht="13.5" customHeight="1">
      <c r="A63" s="331">
        <v>39</v>
      </c>
      <c r="B63" s="418" t="s">
        <v>44</v>
      </c>
      <c r="C63" s="401">
        <v>4864843</v>
      </c>
      <c r="D63" s="422" t="s">
        <v>12</v>
      </c>
      <c r="E63" s="393" t="s">
        <v>347</v>
      </c>
      <c r="F63" s="401">
        <v>1000</v>
      </c>
      <c r="G63" s="410">
        <v>2073</v>
      </c>
      <c r="H63" s="411">
        <v>2073</v>
      </c>
      <c r="I63" s="411">
        <f>G63-H63</f>
        <v>0</v>
      </c>
      <c r="J63" s="411">
        <f>$F63*I63</f>
        <v>0</v>
      </c>
      <c r="K63" s="415">
        <f>J63/1000000</f>
        <v>0</v>
      </c>
      <c r="L63" s="410">
        <v>25487</v>
      </c>
      <c r="M63" s="411">
        <v>25099</v>
      </c>
      <c r="N63" s="411">
        <f>L63-M63</f>
        <v>388</v>
      </c>
      <c r="O63" s="411">
        <f>$F63*N63</f>
        <v>388000</v>
      </c>
      <c r="P63" s="415">
        <f>O63/1000000</f>
        <v>0.388</v>
      </c>
      <c r="Q63" s="620"/>
    </row>
    <row r="64" spans="1:17" s="676" customFormat="1" ht="15.75" customHeight="1" thickBot="1">
      <c r="A64" s="383">
        <v>40</v>
      </c>
      <c r="B64" s="418" t="s">
        <v>45</v>
      </c>
      <c r="C64" s="373">
        <v>5295123</v>
      </c>
      <c r="D64" s="297" t="s">
        <v>12</v>
      </c>
      <c r="E64" s="298" t="s">
        <v>347</v>
      </c>
      <c r="F64" s="649">
        <v>100</v>
      </c>
      <c r="G64" s="410">
        <v>0</v>
      </c>
      <c r="H64" s="411">
        <v>0</v>
      </c>
      <c r="I64" s="411">
        <f>G64-H64</f>
        <v>0</v>
      </c>
      <c r="J64" s="411">
        <f>$F64*I64</f>
        <v>0</v>
      </c>
      <c r="K64" s="415">
        <f>J64/1000000</f>
        <v>0</v>
      </c>
      <c r="L64" s="410">
        <v>5793</v>
      </c>
      <c r="M64" s="411">
        <v>456</v>
      </c>
      <c r="N64" s="411">
        <f>L64-M64</f>
        <v>5337</v>
      </c>
      <c r="O64" s="411">
        <f>$F64*N64</f>
        <v>533700</v>
      </c>
      <c r="P64" s="415">
        <f>O64/1000000</f>
        <v>0.5337</v>
      </c>
      <c r="Q64" s="650"/>
    </row>
    <row r="65" spans="1:17" ht="21.75" customHeight="1" thickBot="1" thickTop="1">
      <c r="A65" s="331"/>
      <c r="B65" s="648" t="s">
        <v>312</v>
      </c>
      <c r="C65" s="42"/>
      <c r="D65" s="423"/>
      <c r="E65" s="393"/>
      <c r="F65" s="42"/>
      <c r="G65" s="408"/>
      <c r="H65" s="408"/>
      <c r="I65" s="408"/>
      <c r="J65" s="408"/>
      <c r="K65" s="408"/>
      <c r="L65" s="408"/>
      <c r="M65" s="408"/>
      <c r="N65" s="408"/>
      <c r="O65" s="408"/>
      <c r="P65" s="408"/>
      <c r="Q65" s="203" t="str">
        <f>Q1</f>
        <v>MAY-2016</v>
      </c>
    </row>
    <row r="66" spans="1:17" ht="15.75" customHeight="1" thickTop="1">
      <c r="A66" s="329"/>
      <c r="B66" s="417" t="s">
        <v>46</v>
      </c>
      <c r="C66" s="390"/>
      <c r="D66" s="424"/>
      <c r="E66" s="424"/>
      <c r="F66" s="390"/>
      <c r="G66" s="413"/>
      <c r="H66" s="412"/>
      <c r="I66" s="412"/>
      <c r="J66" s="412"/>
      <c r="K66" s="414"/>
      <c r="L66" s="413"/>
      <c r="M66" s="412"/>
      <c r="N66" s="412"/>
      <c r="O66" s="412"/>
      <c r="P66" s="414"/>
      <c r="Q66" s="170"/>
    </row>
    <row r="67" spans="1:17" s="616" customFormat="1" ht="15.75" customHeight="1">
      <c r="A67" s="330">
        <v>41</v>
      </c>
      <c r="B67" s="680" t="s">
        <v>83</v>
      </c>
      <c r="C67" s="401">
        <v>4865169</v>
      </c>
      <c r="D67" s="423" t="s">
        <v>12</v>
      </c>
      <c r="E67" s="393" t="s">
        <v>347</v>
      </c>
      <c r="F67" s="401">
        <v>1000</v>
      </c>
      <c r="G67" s="410">
        <v>1360</v>
      </c>
      <c r="H67" s="411">
        <v>1360</v>
      </c>
      <c r="I67" s="411">
        <f>G67-H67</f>
        <v>0</v>
      </c>
      <c r="J67" s="411">
        <f>$F67*I67</f>
        <v>0</v>
      </c>
      <c r="K67" s="415">
        <f>J67/1000000</f>
        <v>0</v>
      </c>
      <c r="L67" s="410">
        <v>61309</v>
      </c>
      <c r="M67" s="411">
        <v>61309</v>
      </c>
      <c r="N67" s="411">
        <f>L67-M67</f>
        <v>0</v>
      </c>
      <c r="O67" s="411">
        <f>$F67*N67</f>
        <v>0</v>
      </c>
      <c r="P67" s="415">
        <f>O67/1000000</f>
        <v>0</v>
      </c>
      <c r="Q67" s="620"/>
    </row>
    <row r="68" spans="1:17" ht="15.75" customHeight="1">
      <c r="A68" s="330"/>
      <c r="B68" s="419" t="s">
        <v>309</v>
      </c>
      <c r="C68" s="401"/>
      <c r="D68" s="423"/>
      <c r="E68" s="393"/>
      <c r="F68" s="401"/>
      <c r="G68" s="410"/>
      <c r="H68" s="411"/>
      <c r="I68" s="408"/>
      <c r="J68" s="408"/>
      <c r="K68" s="409"/>
      <c r="L68" s="410"/>
      <c r="M68" s="408"/>
      <c r="N68" s="408"/>
      <c r="O68" s="408"/>
      <c r="P68" s="409"/>
      <c r="Q68" s="171"/>
    </row>
    <row r="69" spans="1:17" s="616" customFormat="1" ht="15.75" customHeight="1">
      <c r="A69" s="330">
        <v>42</v>
      </c>
      <c r="B69" s="418" t="s">
        <v>308</v>
      </c>
      <c r="C69" s="401">
        <v>4864806</v>
      </c>
      <c r="D69" s="423" t="s">
        <v>12</v>
      </c>
      <c r="E69" s="393" t="s">
        <v>347</v>
      </c>
      <c r="F69" s="401">
        <v>125</v>
      </c>
      <c r="G69" s="410">
        <v>176808</v>
      </c>
      <c r="H69" s="411">
        <v>177176</v>
      </c>
      <c r="I69" s="411">
        <f>G69-H69</f>
        <v>-368</v>
      </c>
      <c r="J69" s="411">
        <f>$F69*I69</f>
        <v>-46000</v>
      </c>
      <c r="K69" s="415">
        <f>J69/1000000</f>
        <v>-0.046</v>
      </c>
      <c r="L69" s="410">
        <v>261658</v>
      </c>
      <c r="M69" s="411">
        <v>260987</v>
      </c>
      <c r="N69" s="411">
        <f>L69-M69</f>
        <v>671</v>
      </c>
      <c r="O69" s="411">
        <f>$F69*N69</f>
        <v>83875</v>
      </c>
      <c r="P69" s="415">
        <f>O69/1000000</f>
        <v>0.083875</v>
      </c>
      <c r="Q69" s="620"/>
    </row>
    <row r="70" spans="1:17" ht="15.75" customHeight="1">
      <c r="A70" s="330"/>
      <c r="B70" s="357" t="s">
        <v>52</v>
      </c>
      <c r="C70" s="402"/>
      <c r="D70" s="425"/>
      <c r="E70" s="425"/>
      <c r="F70" s="402"/>
      <c r="G70" s="407"/>
      <c r="H70" s="408"/>
      <c r="I70" s="408"/>
      <c r="J70" s="408"/>
      <c r="K70" s="409"/>
      <c r="L70" s="407"/>
      <c r="M70" s="408"/>
      <c r="N70" s="408"/>
      <c r="O70" s="408"/>
      <c r="P70" s="409"/>
      <c r="Q70" s="171"/>
    </row>
    <row r="71" spans="1:17" s="616" customFormat="1" ht="15.75" customHeight="1">
      <c r="A71" s="330">
        <v>43</v>
      </c>
      <c r="B71" s="655" t="s">
        <v>53</v>
      </c>
      <c r="C71" s="402">
        <v>4865090</v>
      </c>
      <c r="D71" s="656" t="s">
        <v>12</v>
      </c>
      <c r="E71" s="393" t="s">
        <v>347</v>
      </c>
      <c r="F71" s="402">
        <v>100</v>
      </c>
      <c r="G71" s="410">
        <v>9224</v>
      </c>
      <c r="H71" s="411">
        <v>9225</v>
      </c>
      <c r="I71" s="411">
        <f>G71-H71</f>
        <v>-1</v>
      </c>
      <c r="J71" s="411">
        <f>$F71*I71</f>
        <v>-100</v>
      </c>
      <c r="K71" s="415">
        <f>J71/1000000</f>
        <v>-0.0001</v>
      </c>
      <c r="L71" s="410">
        <v>37525</v>
      </c>
      <c r="M71" s="411">
        <v>35387</v>
      </c>
      <c r="N71" s="411">
        <f>L71-M71</f>
        <v>2138</v>
      </c>
      <c r="O71" s="411">
        <f>$F71*N71</f>
        <v>213800</v>
      </c>
      <c r="P71" s="415">
        <f>O71/1000000</f>
        <v>0.2138</v>
      </c>
      <c r="Q71" s="681"/>
    </row>
    <row r="72" spans="1:17" s="616" customFormat="1" ht="15.75" customHeight="1">
      <c r="A72" s="330">
        <v>44</v>
      </c>
      <c r="B72" s="655" t="s">
        <v>54</v>
      </c>
      <c r="C72" s="402">
        <v>4902519</v>
      </c>
      <c r="D72" s="656" t="s">
        <v>12</v>
      </c>
      <c r="E72" s="393" t="s">
        <v>347</v>
      </c>
      <c r="F72" s="402">
        <v>100</v>
      </c>
      <c r="G72" s="410">
        <v>11391</v>
      </c>
      <c r="H72" s="411">
        <v>11370</v>
      </c>
      <c r="I72" s="411">
        <f>G72-H72</f>
        <v>21</v>
      </c>
      <c r="J72" s="411">
        <f>$F72*I72</f>
        <v>2100</v>
      </c>
      <c r="K72" s="415">
        <f>J72/1000000</f>
        <v>0.0021</v>
      </c>
      <c r="L72" s="410">
        <v>67887</v>
      </c>
      <c r="M72" s="411">
        <v>66598</v>
      </c>
      <c r="N72" s="411">
        <f>L72-M72</f>
        <v>1289</v>
      </c>
      <c r="O72" s="411">
        <f>$F72*N72</f>
        <v>128900</v>
      </c>
      <c r="P72" s="415">
        <f>O72/1000000</f>
        <v>0.1289</v>
      </c>
      <c r="Q72" s="620"/>
    </row>
    <row r="73" spans="1:17" s="616" customFormat="1" ht="15.75" customHeight="1">
      <c r="A73" s="330">
        <v>45</v>
      </c>
      <c r="B73" s="655" t="s">
        <v>55</v>
      </c>
      <c r="C73" s="402">
        <v>4902539</v>
      </c>
      <c r="D73" s="656" t="s">
        <v>12</v>
      </c>
      <c r="E73" s="393" t="s">
        <v>347</v>
      </c>
      <c r="F73" s="402">
        <v>100</v>
      </c>
      <c r="G73" s="410">
        <v>628</v>
      </c>
      <c r="H73" s="411">
        <v>589</v>
      </c>
      <c r="I73" s="411">
        <f>G73-H73</f>
        <v>39</v>
      </c>
      <c r="J73" s="411">
        <f>$F73*I73</f>
        <v>3900</v>
      </c>
      <c r="K73" s="415">
        <f>J73/1000000</f>
        <v>0.0039</v>
      </c>
      <c r="L73" s="410">
        <v>4713</v>
      </c>
      <c r="M73" s="411">
        <v>3055</v>
      </c>
      <c r="N73" s="411">
        <f>L73-M73</f>
        <v>1658</v>
      </c>
      <c r="O73" s="411">
        <f>$F73*N73</f>
        <v>165800</v>
      </c>
      <c r="P73" s="415">
        <f>O73/1000000</f>
        <v>0.1658</v>
      </c>
      <c r="Q73" s="620"/>
    </row>
    <row r="74" spans="1:17" ht="15.75" customHeight="1">
      <c r="A74" s="330"/>
      <c r="B74" s="357" t="s">
        <v>56</v>
      </c>
      <c r="C74" s="402"/>
      <c r="D74" s="425"/>
      <c r="E74" s="425"/>
      <c r="F74" s="402"/>
      <c r="G74" s="407"/>
      <c r="H74" s="408"/>
      <c r="I74" s="408"/>
      <c r="J74" s="408"/>
      <c r="K74" s="409"/>
      <c r="L74" s="407"/>
      <c r="M74" s="408"/>
      <c r="N74" s="408"/>
      <c r="O74" s="408"/>
      <c r="P74" s="409"/>
      <c r="Q74" s="171"/>
    </row>
    <row r="75" spans="1:17" s="616" customFormat="1" ht="15.75" customHeight="1">
      <c r="A75" s="330">
        <v>46</v>
      </c>
      <c r="B75" s="655" t="s">
        <v>57</v>
      </c>
      <c r="C75" s="402">
        <v>4902554</v>
      </c>
      <c r="D75" s="656" t="s">
        <v>12</v>
      </c>
      <c r="E75" s="393" t="s">
        <v>347</v>
      </c>
      <c r="F75" s="402">
        <v>100</v>
      </c>
      <c r="G75" s="410">
        <v>10975</v>
      </c>
      <c r="H75" s="411">
        <v>10799</v>
      </c>
      <c r="I75" s="411">
        <f>G75-H75</f>
        <v>176</v>
      </c>
      <c r="J75" s="411">
        <f>$F75*I75</f>
        <v>17600</v>
      </c>
      <c r="K75" s="415">
        <f>J75/1000000</f>
        <v>0.0176</v>
      </c>
      <c r="L75" s="410">
        <v>10704</v>
      </c>
      <c r="M75" s="411">
        <v>8073</v>
      </c>
      <c r="N75" s="411">
        <f>L75-M75</f>
        <v>2631</v>
      </c>
      <c r="O75" s="411">
        <f>$F75*N75</f>
        <v>263100</v>
      </c>
      <c r="P75" s="415">
        <f>O75/1000000</f>
        <v>0.2631</v>
      </c>
      <c r="Q75" s="620"/>
    </row>
    <row r="76" spans="1:17" s="616" customFormat="1" ht="15.75" customHeight="1">
      <c r="A76" s="330">
        <v>47</v>
      </c>
      <c r="B76" s="655" t="s">
        <v>58</v>
      </c>
      <c r="C76" s="402">
        <v>4902522</v>
      </c>
      <c r="D76" s="656" t="s">
        <v>12</v>
      </c>
      <c r="E76" s="393" t="s">
        <v>347</v>
      </c>
      <c r="F76" s="402">
        <v>100</v>
      </c>
      <c r="G76" s="410">
        <v>840</v>
      </c>
      <c r="H76" s="411">
        <v>840</v>
      </c>
      <c r="I76" s="411">
        <f aca="true" t="shared" si="12" ref="I76:I81">G76-H76</f>
        <v>0</v>
      </c>
      <c r="J76" s="411">
        <f aca="true" t="shared" si="13" ref="J76:J81">$F76*I76</f>
        <v>0</v>
      </c>
      <c r="K76" s="415">
        <f aca="true" t="shared" si="14" ref="K76:K81">J76/1000000</f>
        <v>0</v>
      </c>
      <c r="L76" s="410">
        <v>185</v>
      </c>
      <c r="M76" s="411">
        <v>185</v>
      </c>
      <c r="N76" s="411">
        <f aca="true" t="shared" si="15" ref="N76:N81">L76-M76</f>
        <v>0</v>
      </c>
      <c r="O76" s="411">
        <f aca="true" t="shared" si="16" ref="O76:O81">$F76*N76</f>
        <v>0</v>
      </c>
      <c r="P76" s="415">
        <f aca="true" t="shared" si="17" ref="P76:P81">O76/1000000</f>
        <v>0</v>
      </c>
      <c r="Q76" s="620"/>
    </row>
    <row r="77" spans="1:17" s="616" customFormat="1" ht="15.75" customHeight="1">
      <c r="A77" s="330">
        <v>48</v>
      </c>
      <c r="B77" s="655" t="s">
        <v>59</v>
      </c>
      <c r="C77" s="402">
        <v>4902523</v>
      </c>
      <c r="D77" s="656" t="s">
        <v>12</v>
      </c>
      <c r="E77" s="393" t="s">
        <v>347</v>
      </c>
      <c r="F77" s="402">
        <v>100</v>
      </c>
      <c r="G77" s="410">
        <v>999815</v>
      </c>
      <c r="H77" s="411">
        <v>999815</v>
      </c>
      <c r="I77" s="411">
        <f t="shared" si="12"/>
        <v>0</v>
      </c>
      <c r="J77" s="411">
        <f t="shared" si="13"/>
        <v>0</v>
      </c>
      <c r="K77" s="415">
        <f t="shared" si="14"/>
        <v>0</v>
      </c>
      <c r="L77" s="410">
        <v>999943</v>
      </c>
      <c r="M77" s="411">
        <v>999943</v>
      </c>
      <c r="N77" s="411">
        <f t="shared" si="15"/>
        <v>0</v>
      </c>
      <c r="O77" s="411">
        <f t="shared" si="16"/>
        <v>0</v>
      </c>
      <c r="P77" s="415">
        <f t="shared" si="17"/>
        <v>0</v>
      </c>
      <c r="Q77" s="620"/>
    </row>
    <row r="78" spans="1:17" s="616" customFormat="1" ht="15.75" customHeight="1">
      <c r="A78" s="330">
        <v>49</v>
      </c>
      <c r="B78" s="655" t="s">
        <v>60</v>
      </c>
      <c r="C78" s="402">
        <v>4902547</v>
      </c>
      <c r="D78" s="656" t="s">
        <v>12</v>
      </c>
      <c r="E78" s="393" t="s">
        <v>347</v>
      </c>
      <c r="F78" s="402">
        <v>100</v>
      </c>
      <c r="G78" s="410">
        <v>5885</v>
      </c>
      <c r="H78" s="411">
        <v>5885</v>
      </c>
      <c r="I78" s="411">
        <f>G78-H78</f>
        <v>0</v>
      </c>
      <c r="J78" s="411">
        <f>$F78*I78</f>
        <v>0</v>
      </c>
      <c r="K78" s="415">
        <f>J78/1000000</f>
        <v>0</v>
      </c>
      <c r="L78" s="410">
        <v>8891</v>
      </c>
      <c r="M78" s="411">
        <v>8891</v>
      </c>
      <c r="N78" s="411">
        <f>L78-M78</f>
        <v>0</v>
      </c>
      <c r="O78" s="411">
        <f>$F78*N78</f>
        <v>0</v>
      </c>
      <c r="P78" s="415">
        <f>O78/1000000</f>
        <v>0</v>
      </c>
      <c r="Q78" s="620"/>
    </row>
    <row r="79" spans="1:17" s="616" customFormat="1" ht="15.75" customHeight="1">
      <c r="A79" s="330">
        <v>50</v>
      </c>
      <c r="B79" s="655" t="s">
        <v>61</v>
      </c>
      <c r="C79" s="402">
        <v>4902605</v>
      </c>
      <c r="D79" s="656" t="s">
        <v>12</v>
      </c>
      <c r="E79" s="393" t="s">
        <v>347</v>
      </c>
      <c r="F79" s="682">
        <v>1333.33</v>
      </c>
      <c r="G79" s="410">
        <v>0</v>
      </c>
      <c r="H79" s="411">
        <v>0</v>
      </c>
      <c r="I79" s="411">
        <f t="shared" si="12"/>
        <v>0</v>
      </c>
      <c r="J79" s="411">
        <f t="shared" si="13"/>
        <v>0</v>
      </c>
      <c r="K79" s="415">
        <f t="shared" si="14"/>
        <v>0</v>
      </c>
      <c r="L79" s="410">
        <v>0</v>
      </c>
      <c r="M79" s="411">
        <v>0</v>
      </c>
      <c r="N79" s="411">
        <f t="shared" si="15"/>
        <v>0</v>
      </c>
      <c r="O79" s="411">
        <f t="shared" si="16"/>
        <v>0</v>
      </c>
      <c r="P79" s="415">
        <f t="shared" si="17"/>
        <v>0</v>
      </c>
      <c r="Q79" s="669"/>
    </row>
    <row r="80" spans="1:17" s="616" customFormat="1" ht="15.75" customHeight="1">
      <c r="A80" s="330">
        <v>51</v>
      </c>
      <c r="B80" s="655" t="s">
        <v>62</v>
      </c>
      <c r="C80" s="402">
        <v>4902526</v>
      </c>
      <c r="D80" s="656" t="s">
        <v>12</v>
      </c>
      <c r="E80" s="393" t="s">
        <v>347</v>
      </c>
      <c r="F80" s="402">
        <v>100</v>
      </c>
      <c r="G80" s="410">
        <v>16082</v>
      </c>
      <c r="H80" s="411">
        <v>16101</v>
      </c>
      <c r="I80" s="411">
        <f t="shared" si="12"/>
        <v>-19</v>
      </c>
      <c r="J80" s="411">
        <f t="shared" si="13"/>
        <v>-1900</v>
      </c>
      <c r="K80" s="415">
        <f t="shared" si="14"/>
        <v>-0.0019</v>
      </c>
      <c r="L80" s="410">
        <v>21684</v>
      </c>
      <c r="M80" s="411">
        <v>21368</v>
      </c>
      <c r="N80" s="411">
        <f t="shared" si="15"/>
        <v>316</v>
      </c>
      <c r="O80" s="411">
        <f t="shared" si="16"/>
        <v>31600</v>
      </c>
      <c r="P80" s="415">
        <f t="shared" si="17"/>
        <v>0.0316</v>
      </c>
      <c r="Q80" s="620"/>
    </row>
    <row r="81" spans="1:17" s="616" customFormat="1" ht="15.75" customHeight="1">
      <c r="A81" s="330">
        <v>52</v>
      </c>
      <c r="B81" s="655" t="s">
        <v>63</v>
      </c>
      <c r="C81" s="402">
        <v>4902529</v>
      </c>
      <c r="D81" s="656" t="s">
        <v>12</v>
      </c>
      <c r="E81" s="393" t="s">
        <v>347</v>
      </c>
      <c r="F81" s="682">
        <v>44.44</v>
      </c>
      <c r="G81" s="410">
        <v>990926</v>
      </c>
      <c r="H81" s="411">
        <v>991086</v>
      </c>
      <c r="I81" s="411">
        <f t="shared" si="12"/>
        <v>-160</v>
      </c>
      <c r="J81" s="411">
        <f t="shared" si="13"/>
        <v>-7110.4</v>
      </c>
      <c r="K81" s="415">
        <f t="shared" si="14"/>
        <v>-0.007110399999999999</v>
      </c>
      <c r="L81" s="410">
        <v>306</v>
      </c>
      <c r="M81" s="411">
        <v>545</v>
      </c>
      <c r="N81" s="411">
        <f t="shared" si="15"/>
        <v>-239</v>
      </c>
      <c r="O81" s="411">
        <f t="shared" si="16"/>
        <v>-10621.16</v>
      </c>
      <c r="P81" s="415">
        <f t="shared" si="17"/>
        <v>-0.01062116</v>
      </c>
      <c r="Q81" s="669"/>
    </row>
    <row r="82" spans="1:17" s="616" customFormat="1" ht="15.75" customHeight="1">
      <c r="A82" s="330"/>
      <c r="B82" s="357" t="s">
        <v>64</v>
      </c>
      <c r="C82" s="402"/>
      <c r="D82" s="425"/>
      <c r="E82" s="425"/>
      <c r="F82" s="402"/>
      <c r="G82" s="410"/>
      <c r="H82" s="411"/>
      <c r="I82" s="411"/>
      <c r="J82" s="411"/>
      <c r="K82" s="415"/>
      <c r="L82" s="410"/>
      <c r="M82" s="411"/>
      <c r="N82" s="411"/>
      <c r="O82" s="411"/>
      <c r="P82" s="415"/>
      <c r="Q82" s="620"/>
    </row>
    <row r="83" spans="1:17" s="616" customFormat="1" ht="15.75" customHeight="1">
      <c r="A83" s="330">
        <v>53</v>
      </c>
      <c r="B83" s="655" t="s">
        <v>65</v>
      </c>
      <c r="C83" s="402">
        <v>4865091</v>
      </c>
      <c r="D83" s="656" t="s">
        <v>12</v>
      </c>
      <c r="E83" s="393" t="s">
        <v>347</v>
      </c>
      <c r="F83" s="402">
        <v>500</v>
      </c>
      <c r="G83" s="410">
        <v>5432</v>
      </c>
      <c r="H83" s="411">
        <v>5432</v>
      </c>
      <c r="I83" s="411">
        <f>G83-H83</f>
        <v>0</v>
      </c>
      <c r="J83" s="411">
        <f>$F83*I83</f>
        <v>0</v>
      </c>
      <c r="K83" s="415">
        <f>J83/1000000</f>
        <v>0</v>
      </c>
      <c r="L83" s="410">
        <v>34081</v>
      </c>
      <c r="M83" s="411">
        <v>33689</v>
      </c>
      <c r="N83" s="411">
        <f>L83-M83</f>
        <v>392</v>
      </c>
      <c r="O83" s="411">
        <f>$F83*N83</f>
        <v>196000</v>
      </c>
      <c r="P83" s="415">
        <f>O83/1000000</f>
        <v>0.196</v>
      </c>
      <c r="Q83" s="665"/>
    </row>
    <row r="84" spans="1:17" s="616" customFormat="1" ht="15.75" customHeight="1">
      <c r="A84" s="330">
        <v>54</v>
      </c>
      <c r="B84" s="655" t="s">
        <v>66</v>
      </c>
      <c r="C84" s="402">
        <v>4902579</v>
      </c>
      <c r="D84" s="656" t="s">
        <v>12</v>
      </c>
      <c r="E84" s="393" t="s">
        <v>347</v>
      </c>
      <c r="F84" s="402">
        <v>500</v>
      </c>
      <c r="G84" s="410">
        <v>999891</v>
      </c>
      <c r="H84" s="411">
        <v>999891</v>
      </c>
      <c r="I84" s="411">
        <f>G84-H84</f>
        <v>0</v>
      </c>
      <c r="J84" s="411">
        <f>$F84*I84</f>
        <v>0</v>
      </c>
      <c r="K84" s="415">
        <f>J84/1000000</f>
        <v>0</v>
      </c>
      <c r="L84" s="410">
        <v>368</v>
      </c>
      <c r="M84" s="411">
        <v>222</v>
      </c>
      <c r="N84" s="411">
        <f>L84-M84</f>
        <v>146</v>
      </c>
      <c r="O84" s="411">
        <f>$F84*N84</f>
        <v>73000</v>
      </c>
      <c r="P84" s="415">
        <f>O84/1000000</f>
        <v>0.073</v>
      </c>
      <c r="Q84" s="620"/>
    </row>
    <row r="85" spans="1:17" s="616" customFormat="1" ht="15.75" customHeight="1">
      <c r="A85" s="330">
        <v>55</v>
      </c>
      <c r="B85" s="655" t="s">
        <v>67</v>
      </c>
      <c r="C85" s="402">
        <v>4902585</v>
      </c>
      <c r="D85" s="656" t="s">
        <v>12</v>
      </c>
      <c r="E85" s="393" t="s">
        <v>347</v>
      </c>
      <c r="F85" s="402">
        <v>666.67</v>
      </c>
      <c r="G85" s="410">
        <v>42</v>
      </c>
      <c r="H85" s="411">
        <v>27</v>
      </c>
      <c r="I85" s="411">
        <f>G85-H85</f>
        <v>15</v>
      </c>
      <c r="J85" s="411">
        <f>$F85*I85</f>
        <v>10000.05</v>
      </c>
      <c r="K85" s="415">
        <f>J85/1000000</f>
        <v>0.01000005</v>
      </c>
      <c r="L85" s="410">
        <v>37</v>
      </c>
      <c r="M85" s="411">
        <v>8</v>
      </c>
      <c r="N85" s="411">
        <f>L85-M85</f>
        <v>29</v>
      </c>
      <c r="O85" s="411">
        <f>$F85*N85</f>
        <v>19333.43</v>
      </c>
      <c r="P85" s="415">
        <f>O85/1000000</f>
        <v>0.01933343</v>
      </c>
      <c r="Q85" s="620"/>
    </row>
    <row r="86" spans="1:17" s="616" customFormat="1" ht="15.75" customHeight="1">
      <c r="A86" s="330">
        <v>56</v>
      </c>
      <c r="B86" s="655" t="s">
        <v>68</v>
      </c>
      <c r="C86" s="402">
        <v>4865072</v>
      </c>
      <c r="D86" s="656" t="s">
        <v>12</v>
      </c>
      <c r="E86" s="393" t="s">
        <v>347</v>
      </c>
      <c r="F86" s="682">
        <v>666.6666666666666</v>
      </c>
      <c r="G86" s="410">
        <v>2477</v>
      </c>
      <c r="H86" s="411">
        <v>2452</v>
      </c>
      <c r="I86" s="411">
        <f>G86-H86</f>
        <v>25</v>
      </c>
      <c r="J86" s="411">
        <f>$F86*I86</f>
        <v>16666.666666666664</v>
      </c>
      <c r="K86" s="415">
        <f>J86/1000000</f>
        <v>0.016666666666666663</v>
      </c>
      <c r="L86" s="410">
        <v>1156</v>
      </c>
      <c r="M86" s="411">
        <v>1103</v>
      </c>
      <c r="N86" s="411">
        <f>L86-M86</f>
        <v>53</v>
      </c>
      <c r="O86" s="411">
        <f>$F86*N86</f>
        <v>35333.33333333333</v>
      </c>
      <c r="P86" s="415">
        <f>O86/1000000</f>
        <v>0.03533333333333333</v>
      </c>
      <c r="Q86" s="620"/>
    </row>
    <row r="87" spans="2:17" s="616" customFormat="1" ht="15.75" customHeight="1">
      <c r="B87" s="357" t="s">
        <v>70</v>
      </c>
      <c r="C87" s="402"/>
      <c r="D87" s="425"/>
      <c r="E87" s="425"/>
      <c r="F87" s="402"/>
      <c r="G87" s="410"/>
      <c r="H87" s="411"/>
      <c r="I87" s="411"/>
      <c r="J87" s="411"/>
      <c r="K87" s="415"/>
      <c r="L87" s="410"/>
      <c r="M87" s="411"/>
      <c r="N87" s="411"/>
      <c r="O87" s="411"/>
      <c r="P87" s="415"/>
      <c r="Q87" s="620"/>
    </row>
    <row r="88" spans="1:17" s="616" customFormat="1" ht="15.75" customHeight="1">
      <c r="A88" s="330">
        <v>57</v>
      </c>
      <c r="B88" s="655" t="s">
        <v>63</v>
      </c>
      <c r="C88" s="402">
        <v>4902568</v>
      </c>
      <c r="D88" s="656" t="s">
        <v>12</v>
      </c>
      <c r="E88" s="393" t="s">
        <v>347</v>
      </c>
      <c r="F88" s="402">
        <v>100</v>
      </c>
      <c r="G88" s="410">
        <v>998407</v>
      </c>
      <c r="H88" s="411">
        <v>998351</v>
      </c>
      <c r="I88" s="411">
        <f aca="true" t="shared" si="18" ref="I88:I93">G88-H88</f>
        <v>56</v>
      </c>
      <c r="J88" s="411">
        <f aca="true" t="shared" si="19" ref="J88:J93">$F88*I88</f>
        <v>5600</v>
      </c>
      <c r="K88" s="415">
        <f aca="true" t="shared" si="20" ref="K88:K93">J88/1000000</f>
        <v>0.0056</v>
      </c>
      <c r="L88" s="410">
        <v>659</v>
      </c>
      <c r="M88" s="411">
        <v>86</v>
      </c>
      <c r="N88" s="411">
        <f aca="true" t="shared" si="21" ref="N88:N93">L88-M88</f>
        <v>573</v>
      </c>
      <c r="O88" s="411">
        <f aca="true" t="shared" si="22" ref="O88:O93">$F88*N88</f>
        <v>57300</v>
      </c>
      <c r="P88" s="415">
        <f aca="true" t="shared" si="23" ref="P88:P93">O88/1000000</f>
        <v>0.0573</v>
      </c>
      <c r="Q88" s="638"/>
    </row>
    <row r="89" spans="1:17" s="616" customFormat="1" ht="15.75" customHeight="1">
      <c r="A89" s="330">
        <v>58</v>
      </c>
      <c r="B89" s="655" t="s">
        <v>71</v>
      </c>
      <c r="C89" s="402">
        <v>4902549</v>
      </c>
      <c r="D89" s="656" t="s">
        <v>12</v>
      </c>
      <c r="E89" s="393" t="s">
        <v>347</v>
      </c>
      <c r="F89" s="402">
        <v>100</v>
      </c>
      <c r="G89" s="410">
        <v>999746</v>
      </c>
      <c r="H89" s="411">
        <v>999749</v>
      </c>
      <c r="I89" s="411">
        <f t="shared" si="18"/>
        <v>-3</v>
      </c>
      <c r="J89" s="411">
        <f t="shared" si="19"/>
        <v>-300</v>
      </c>
      <c r="K89" s="415">
        <f t="shared" si="20"/>
        <v>-0.0003</v>
      </c>
      <c r="L89" s="410">
        <v>999955</v>
      </c>
      <c r="M89" s="411">
        <v>999974</v>
      </c>
      <c r="N89" s="411">
        <f t="shared" si="21"/>
        <v>-19</v>
      </c>
      <c r="O89" s="411">
        <f t="shared" si="22"/>
        <v>-1900</v>
      </c>
      <c r="P89" s="415">
        <f t="shared" si="23"/>
        <v>-0.0019</v>
      </c>
      <c r="Q89" s="638"/>
    </row>
    <row r="90" spans="1:17" s="616" customFormat="1" ht="15.75" customHeight="1">
      <c r="A90" s="330">
        <v>59</v>
      </c>
      <c r="B90" s="655" t="s">
        <v>84</v>
      </c>
      <c r="C90" s="402">
        <v>4902537</v>
      </c>
      <c r="D90" s="656" t="s">
        <v>12</v>
      </c>
      <c r="E90" s="393" t="s">
        <v>347</v>
      </c>
      <c r="F90" s="402">
        <v>100</v>
      </c>
      <c r="G90" s="410">
        <v>23646</v>
      </c>
      <c r="H90" s="411">
        <v>23255</v>
      </c>
      <c r="I90" s="411">
        <f t="shared" si="18"/>
        <v>391</v>
      </c>
      <c r="J90" s="411">
        <f t="shared" si="19"/>
        <v>39100</v>
      </c>
      <c r="K90" s="415">
        <f t="shared" si="20"/>
        <v>0.0391</v>
      </c>
      <c r="L90" s="410">
        <v>57658</v>
      </c>
      <c r="M90" s="411">
        <v>57658</v>
      </c>
      <c r="N90" s="411">
        <f t="shared" si="21"/>
        <v>0</v>
      </c>
      <c r="O90" s="411">
        <f t="shared" si="22"/>
        <v>0</v>
      </c>
      <c r="P90" s="415">
        <f t="shared" si="23"/>
        <v>0</v>
      </c>
      <c r="Q90" s="620"/>
    </row>
    <row r="91" spans="1:17" s="616" customFormat="1" ht="15.75" customHeight="1">
      <c r="A91" s="330">
        <v>60</v>
      </c>
      <c r="B91" s="655" t="s">
        <v>72</v>
      </c>
      <c r="C91" s="402">
        <v>4902578</v>
      </c>
      <c r="D91" s="656" t="s">
        <v>12</v>
      </c>
      <c r="E91" s="393" t="s">
        <v>347</v>
      </c>
      <c r="F91" s="402">
        <v>100</v>
      </c>
      <c r="G91" s="410">
        <v>0</v>
      </c>
      <c r="H91" s="411">
        <v>0</v>
      </c>
      <c r="I91" s="411">
        <f t="shared" si="18"/>
        <v>0</v>
      </c>
      <c r="J91" s="411">
        <f t="shared" si="19"/>
        <v>0</v>
      </c>
      <c r="K91" s="415">
        <f t="shared" si="20"/>
        <v>0</v>
      </c>
      <c r="L91" s="410">
        <v>0</v>
      </c>
      <c r="M91" s="411">
        <v>0</v>
      </c>
      <c r="N91" s="411">
        <f t="shared" si="21"/>
        <v>0</v>
      </c>
      <c r="O91" s="411">
        <f t="shared" si="22"/>
        <v>0</v>
      </c>
      <c r="P91" s="415">
        <f t="shared" si="23"/>
        <v>0</v>
      </c>
      <c r="Q91" s="665"/>
    </row>
    <row r="92" spans="1:17" s="616" customFormat="1" ht="15.75" customHeight="1">
      <c r="A92" s="331">
        <v>61</v>
      </c>
      <c r="B92" s="655" t="s">
        <v>73</v>
      </c>
      <c r="C92" s="402">
        <v>4902538</v>
      </c>
      <c r="D92" s="656" t="s">
        <v>12</v>
      </c>
      <c r="E92" s="393" t="s">
        <v>347</v>
      </c>
      <c r="F92" s="402">
        <v>100</v>
      </c>
      <c r="G92" s="410">
        <v>999762</v>
      </c>
      <c r="H92" s="411">
        <v>999762</v>
      </c>
      <c r="I92" s="411">
        <f t="shared" si="18"/>
        <v>0</v>
      </c>
      <c r="J92" s="411">
        <f t="shared" si="19"/>
        <v>0</v>
      </c>
      <c r="K92" s="415">
        <f t="shared" si="20"/>
        <v>0</v>
      </c>
      <c r="L92" s="410">
        <v>999987</v>
      </c>
      <c r="M92" s="411">
        <v>999987</v>
      </c>
      <c r="N92" s="411">
        <f t="shared" si="21"/>
        <v>0</v>
      </c>
      <c r="O92" s="411">
        <f t="shared" si="22"/>
        <v>0</v>
      </c>
      <c r="P92" s="415">
        <f t="shared" si="23"/>
        <v>0</v>
      </c>
      <c r="Q92" s="620"/>
    </row>
    <row r="93" spans="1:17" s="616" customFormat="1" ht="15.75" customHeight="1">
      <c r="A93" s="330">
        <v>62</v>
      </c>
      <c r="B93" s="655" t="s">
        <v>59</v>
      </c>
      <c r="C93" s="402">
        <v>4902527</v>
      </c>
      <c r="D93" s="656" t="s">
        <v>12</v>
      </c>
      <c r="E93" s="393" t="s">
        <v>347</v>
      </c>
      <c r="F93" s="402">
        <v>100</v>
      </c>
      <c r="G93" s="410">
        <v>0</v>
      </c>
      <c r="H93" s="411">
        <v>0</v>
      </c>
      <c r="I93" s="411">
        <f t="shared" si="18"/>
        <v>0</v>
      </c>
      <c r="J93" s="411">
        <f t="shared" si="19"/>
        <v>0</v>
      </c>
      <c r="K93" s="415">
        <f t="shared" si="20"/>
        <v>0</v>
      </c>
      <c r="L93" s="410">
        <v>0</v>
      </c>
      <c r="M93" s="411">
        <v>0</v>
      </c>
      <c r="N93" s="411">
        <f t="shared" si="21"/>
        <v>0</v>
      </c>
      <c r="O93" s="411">
        <f t="shared" si="22"/>
        <v>0</v>
      </c>
      <c r="P93" s="415">
        <f t="shared" si="23"/>
        <v>0</v>
      </c>
      <c r="Q93" s="620"/>
    </row>
    <row r="94" spans="2:17" s="616" customFormat="1" ht="15.75" customHeight="1">
      <c r="B94" s="357" t="s">
        <v>74</v>
      </c>
      <c r="C94" s="402"/>
      <c r="D94" s="425"/>
      <c r="E94" s="425"/>
      <c r="F94" s="402"/>
      <c r="G94" s="410"/>
      <c r="H94" s="411"/>
      <c r="I94" s="411"/>
      <c r="J94" s="411"/>
      <c r="K94" s="415"/>
      <c r="L94" s="410"/>
      <c r="M94" s="411"/>
      <c r="N94" s="411"/>
      <c r="O94" s="411"/>
      <c r="P94" s="415"/>
      <c r="Q94" s="620"/>
    </row>
    <row r="95" spans="1:17" s="616" customFormat="1" ht="15.75" customHeight="1">
      <c r="A95" s="330">
        <v>63</v>
      </c>
      <c r="B95" s="655" t="s">
        <v>75</v>
      </c>
      <c r="C95" s="402">
        <v>4902540</v>
      </c>
      <c r="D95" s="656" t="s">
        <v>12</v>
      </c>
      <c r="E95" s="393" t="s">
        <v>347</v>
      </c>
      <c r="F95" s="402">
        <v>100</v>
      </c>
      <c r="G95" s="410">
        <v>1848</v>
      </c>
      <c r="H95" s="411">
        <v>1843</v>
      </c>
      <c r="I95" s="411">
        <f>G95-H95</f>
        <v>5</v>
      </c>
      <c r="J95" s="411">
        <f>$F95*I95</f>
        <v>500</v>
      </c>
      <c r="K95" s="415">
        <f>J95/1000000</f>
        <v>0.0005</v>
      </c>
      <c r="L95" s="410">
        <v>3873</v>
      </c>
      <c r="M95" s="411">
        <v>2897</v>
      </c>
      <c r="N95" s="411">
        <f>L95-M95</f>
        <v>976</v>
      </c>
      <c r="O95" s="411">
        <f>$F95*N95</f>
        <v>97600</v>
      </c>
      <c r="P95" s="415">
        <f>O95/1000000</f>
        <v>0.0976</v>
      </c>
      <c r="Q95" s="638"/>
    </row>
    <row r="96" spans="1:17" s="616" customFormat="1" ht="15.75" customHeight="1">
      <c r="A96" s="627">
        <v>64</v>
      </c>
      <c r="B96" s="655" t="s">
        <v>76</v>
      </c>
      <c r="C96" s="402">
        <v>4902542</v>
      </c>
      <c r="D96" s="656" t="s">
        <v>12</v>
      </c>
      <c r="E96" s="393" t="s">
        <v>347</v>
      </c>
      <c r="F96" s="402">
        <v>100</v>
      </c>
      <c r="G96" s="410">
        <v>27047</v>
      </c>
      <c r="H96" s="411">
        <v>27017</v>
      </c>
      <c r="I96" s="411">
        <f>G96-H96</f>
        <v>30</v>
      </c>
      <c r="J96" s="411">
        <f>$F96*I96</f>
        <v>3000</v>
      </c>
      <c r="K96" s="415">
        <f>J96/1000000</f>
        <v>0.003</v>
      </c>
      <c r="L96" s="410">
        <v>66971</v>
      </c>
      <c r="M96" s="411">
        <v>66662</v>
      </c>
      <c r="N96" s="411">
        <f>L96-M96</f>
        <v>309</v>
      </c>
      <c r="O96" s="411">
        <f>$F96*N96</f>
        <v>30900</v>
      </c>
      <c r="P96" s="415">
        <f>O96/1000000</f>
        <v>0.0309</v>
      </c>
      <c r="Q96" s="620"/>
    </row>
    <row r="97" spans="1:17" s="616" customFormat="1" ht="15.75" customHeight="1">
      <c r="A97" s="330"/>
      <c r="B97" s="655" t="s">
        <v>77</v>
      </c>
      <c r="C97" s="402">
        <v>4902536</v>
      </c>
      <c r="D97" s="656" t="s">
        <v>12</v>
      </c>
      <c r="E97" s="393" t="s">
        <v>347</v>
      </c>
      <c r="F97" s="402">
        <v>100</v>
      </c>
      <c r="G97" s="410">
        <v>4758</v>
      </c>
      <c r="H97" s="411">
        <v>4692</v>
      </c>
      <c r="I97" s="411">
        <f>G97-H97</f>
        <v>66</v>
      </c>
      <c r="J97" s="411">
        <f>$F97*I97</f>
        <v>6600</v>
      </c>
      <c r="K97" s="415">
        <f>J97/1000000</f>
        <v>0.0066</v>
      </c>
      <c r="L97" s="410">
        <v>928</v>
      </c>
      <c r="M97" s="411">
        <v>344</v>
      </c>
      <c r="N97" s="411">
        <f>L97-M97</f>
        <v>584</v>
      </c>
      <c r="O97" s="411">
        <f>$F97*N97</f>
        <v>58400</v>
      </c>
      <c r="P97" s="415">
        <f>O97/1000000</f>
        <v>0.0584</v>
      </c>
      <c r="Q97" s="638"/>
    </row>
    <row r="98" spans="1:17" ht="15.75" customHeight="1">
      <c r="A98" s="627">
        <v>65</v>
      </c>
      <c r="B98" s="357" t="s">
        <v>32</v>
      </c>
      <c r="C98" s="402"/>
      <c r="D98" s="425"/>
      <c r="E98" s="425"/>
      <c r="F98" s="402"/>
      <c r="G98" s="407"/>
      <c r="H98" s="408"/>
      <c r="I98" s="408"/>
      <c r="J98" s="408"/>
      <c r="K98" s="409"/>
      <c r="L98" s="407"/>
      <c r="M98" s="408"/>
      <c r="N98" s="408"/>
      <c r="O98" s="408"/>
      <c r="P98" s="409"/>
      <c r="Q98" s="171"/>
    </row>
    <row r="99" spans="1:17" s="616" customFormat="1" ht="15.75" customHeight="1">
      <c r="A99" s="627">
        <v>66</v>
      </c>
      <c r="B99" s="655" t="s">
        <v>69</v>
      </c>
      <c r="C99" s="402">
        <v>4864807</v>
      </c>
      <c r="D99" s="656" t="s">
        <v>12</v>
      </c>
      <c r="E99" s="393" t="s">
        <v>347</v>
      </c>
      <c r="F99" s="402">
        <v>100</v>
      </c>
      <c r="G99" s="410">
        <v>187602</v>
      </c>
      <c r="H99" s="411">
        <v>185937</v>
      </c>
      <c r="I99" s="411">
        <f>G99-H99</f>
        <v>1665</v>
      </c>
      <c r="J99" s="411">
        <f>$F99*I99</f>
        <v>166500</v>
      </c>
      <c r="K99" s="415">
        <f>J99/1000000</f>
        <v>0.1665</v>
      </c>
      <c r="L99" s="410">
        <v>20416</v>
      </c>
      <c r="M99" s="411">
        <v>20599</v>
      </c>
      <c r="N99" s="411">
        <f>L99-M99</f>
        <v>-183</v>
      </c>
      <c r="O99" s="411">
        <f>$F99*N99</f>
        <v>-18300</v>
      </c>
      <c r="P99" s="415">
        <f>O99/1000000</f>
        <v>-0.0183</v>
      </c>
      <c r="Q99" s="620"/>
    </row>
    <row r="100" spans="1:17" s="616" customFormat="1" ht="15.75" customHeight="1">
      <c r="A100" s="628">
        <v>67</v>
      </c>
      <c r="B100" s="655" t="s">
        <v>243</v>
      </c>
      <c r="C100" s="402">
        <v>4865086</v>
      </c>
      <c r="D100" s="656" t="s">
        <v>12</v>
      </c>
      <c r="E100" s="393" t="s">
        <v>347</v>
      </c>
      <c r="F100" s="402">
        <v>100</v>
      </c>
      <c r="G100" s="410">
        <v>24476</v>
      </c>
      <c r="H100" s="411">
        <v>24466</v>
      </c>
      <c r="I100" s="411">
        <f>G100-H100</f>
        <v>10</v>
      </c>
      <c r="J100" s="411">
        <f>$F100*I100</f>
        <v>1000</v>
      </c>
      <c r="K100" s="415">
        <f>J100/1000000</f>
        <v>0.001</v>
      </c>
      <c r="L100" s="410">
        <v>48742</v>
      </c>
      <c r="M100" s="411">
        <v>48045</v>
      </c>
      <c r="N100" s="411">
        <f>L100-M100</f>
        <v>697</v>
      </c>
      <c r="O100" s="411">
        <f>$F100*N100</f>
        <v>69700</v>
      </c>
      <c r="P100" s="415">
        <f>O100/1000000</f>
        <v>0.0697</v>
      </c>
      <c r="Q100" s="620"/>
    </row>
    <row r="101" spans="1:17" s="616" customFormat="1" ht="15.75" customHeight="1">
      <c r="A101" s="628">
        <v>68</v>
      </c>
      <c r="B101" s="655" t="s">
        <v>82</v>
      </c>
      <c r="C101" s="402">
        <v>4902528</v>
      </c>
      <c r="D101" s="656" t="s">
        <v>12</v>
      </c>
      <c r="E101" s="393" t="s">
        <v>347</v>
      </c>
      <c r="F101" s="402">
        <v>-300</v>
      </c>
      <c r="G101" s="410">
        <v>15</v>
      </c>
      <c r="H101" s="411">
        <v>15</v>
      </c>
      <c r="I101" s="411">
        <f>G101-H101</f>
        <v>0</v>
      </c>
      <c r="J101" s="411">
        <f>$F101*I101</f>
        <v>0</v>
      </c>
      <c r="K101" s="415">
        <f>J101/1000000</f>
        <v>0</v>
      </c>
      <c r="L101" s="410">
        <v>457</v>
      </c>
      <c r="M101" s="411">
        <v>455</v>
      </c>
      <c r="N101" s="411">
        <f>L101-M101</f>
        <v>2</v>
      </c>
      <c r="O101" s="411">
        <f>$F101*N101</f>
        <v>-600</v>
      </c>
      <c r="P101" s="415">
        <f>O101/1000000</f>
        <v>-0.0006</v>
      </c>
      <c r="Q101" s="638"/>
    </row>
    <row r="102" spans="2:17" ht="15.75" customHeight="1">
      <c r="B102" s="419" t="s">
        <v>78</v>
      </c>
      <c r="C102" s="401"/>
      <c r="D102" s="422"/>
      <c r="E102" s="422"/>
      <c r="F102" s="401"/>
      <c r="G102" s="407"/>
      <c r="H102" s="408"/>
      <c r="I102" s="408"/>
      <c r="J102" s="408"/>
      <c r="K102" s="409"/>
      <c r="L102" s="407"/>
      <c r="M102" s="408"/>
      <c r="N102" s="408"/>
      <c r="O102" s="408"/>
      <c r="P102" s="409"/>
      <c r="Q102" s="171"/>
    </row>
    <row r="103" spans="1:17" s="616" customFormat="1" ht="16.5">
      <c r="A103" s="628">
        <v>69</v>
      </c>
      <c r="B103" s="704" t="s">
        <v>79</v>
      </c>
      <c r="C103" s="401">
        <v>4902577</v>
      </c>
      <c r="D103" s="422" t="s">
        <v>12</v>
      </c>
      <c r="E103" s="393" t="s">
        <v>347</v>
      </c>
      <c r="F103" s="401">
        <v>-400</v>
      </c>
      <c r="G103" s="410">
        <v>995607</v>
      </c>
      <c r="H103" s="411">
        <v>995602</v>
      </c>
      <c r="I103" s="411">
        <f>G103-H103</f>
        <v>5</v>
      </c>
      <c r="J103" s="411">
        <f>$F103*I103</f>
        <v>-2000</v>
      </c>
      <c r="K103" s="415">
        <f>J103/1000000</f>
        <v>-0.002</v>
      </c>
      <c r="L103" s="410">
        <v>54</v>
      </c>
      <c r="M103" s="411">
        <v>54</v>
      </c>
      <c r="N103" s="411">
        <f>L103-M103</f>
        <v>0</v>
      </c>
      <c r="O103" s="411">
        <f>$F103*N103</f>
        <v>0</v>
      </c>
      <c r="P103" s="415">
        <f>O103/1000000</f>
        <v>0</v>
      </c>
      <c r="Q103" s="705"/>
    </row>
    <row r="104" spans="1:17" s="616" customFormat="1" ht="16.5">
      <c r="A104" s="628">
        <v>70</v>
      </c>
      <c r="B104" s="704" t="s">
        <v>80</v>
      </c>
      <c r="C104" s="401">
        <v>4902525</v>
      </c>
      <c r="D104" s="422" t="s">
        <v>12</v>
      </c>
      <c r="E104" s="393" t="s">
        <v>347</v>
      </c>
      <c r="F104" s="401">
        <v>400</v>
      </c>
      <c r="G104" s="410">
        <v>999919</v>
      </c>
      <c r="H104" s="411">
        <v>999919</v>
      </c>
      <c r="I104" s="411">
        <f>G104-H104</f>
        <v>0</v>
      </c>
      <c r="J104" s="411">
        <f>$F104*I104</f>
        <v>0</v>
      </c>
      <c r="K104" s="415">
        <f>J104/1000000</f>
        <v>0</v>
      </c>
      <c r="L104" s="410">
        <v>3</v>
      </c>
      <c r="M104" s="411">
        <v>3</v>
      </c>
      <c r="N104" s="411">
        <f>L104-M104</f>
        <v>0</v>
      </c>
      <c r="O104" s="411">
        <f>$F104*N104</f>
        <v>0</v>
      </c>
      <c r="P104" s="415">
        <f>O104/1000000</f>
        <v>0</v>
      </c>
      <c r="Q104" s="638"/>
    </row>
    <row r="105" spans="2:17" ht="16.5">
      <c r="B105" s="357" t="s">
        <v>386</v>
      </c>
      <c r="C105" s="401"/>
      <c r="D105" s="422"/>
      <c r="E105" s="393"/>
      <c r="F105" s="401"/>
      <c r="G105" s="407"/>
      <c r="H105" s="408"/>
      <c r="I105" s="408"/>
      <c r="J105" s="408"/>
      <c r="K105" s="409"/>
      <c r="L105" s="407"/>
      <c r="M105" s="408"/>
      <c r="N105" s="408"/>
      <c r="O105" s="408"/>
      <c r="P105" s="409"/>
      <c r="Q105" s="171"/>
    </row>
    <row r="106" spans="1:17" s="616" customFormat="1" ht="18">
      <c r="A106" s="628">
        <v>71</v>
      </c>
      <c r="B106" s="655" t="s">
        <v>392</v>
      </c>
      <c r="C106" s="370">
        <v>5128444</v>
      </c>
      <c r="D106" s="144" t="s">
        <v>12</v>
      </c>
      <c r="E106" s="110" t="s">
        <v>347</v>
      </c>
      <c r="F106" s="513">
        <v>800</v>
      </c>
      <c r="G106" s="410">
        <v>972919</v>
      </c>
      <c r="H106" s="411">
        <v>972932</v>
      </c>
      <c r="I106" s="383">
        <f>G106-H106</f>
        <v>-13</v>
      </c>
      <c r="J106" s="383">
        <f>$F106*I106</f>
        <v>-10400</v>
      </c>
      <c r="K106" s="383">
        <f>J106/1000000</f>
        <v>-0.0104</v>
      </c>
      <c r="L106" s="410">
        <v>999329</v>
      </c>
      <c r="M106" s="411">
        <v>1000232</v>
      </c>
      <c r="N106" s="383">
        <f>L106-M106</f>
        <v>-903</v>
      </c>
      <c r="O106" s="383">
        <f>$F106*N106</f>
        <v>-722400</v>
      </c>
      <c r="P106" s="383">
        <f>O106/1000000</f>
        <v>-0.7224</v>
      </c>
      <c r="Q106" s="620"/>
    </row>
    <row r="107" spans="1:17" s="616" customFormat="1" ht="18">
      <c r="A107" s="628">
        <v>72</v>
      </c>
      <c r="B107" s="655" t="s">
        <v>402</v>
      </c>
      <c r="C107" s="370">
        <v>4864950</v>
      </c>
      <c r="D107" s="144" t="s">
        <v>12</v>
      </c>
      <c r="E107" s="110" t="s">
        <v>347</v>
      </c>
      <c r="F107" s="513">
        <v>2000</v>
      </c>
      <c r="G107" s="410">
        <v>2076</v>
      </c>
      <c r="H107" s="411">
        <v>2077</v>
      </c>
      <c r="I107" s="383">
        <f>G107-H107</f>
        <v>-1</v>
      </c>
      <c r="J107" s="383">
        <f>$F107*I107</f>
        <v>-2000</v>
      </c>
      <c r="K107" s="383">
        <f>J107/1000000</f>
        <v>-0.002</v>
      </c>
      <c r="L107" s="410">
        <v>342</v>
      </c>
      <c r="M107" s="411">
        <v>35</v>
      </c>
      <c r="N107" s="383">
        <f>L107-M107</f>
        <v>307</v>
      </c>
      <c r="O107" s="383">
        <f>$F107*N107</f>
        <v>614000</v>
      </c>
      <c r="P107" s="383">
        <f>O107/1000000</f>
        <v>0.614</v>
      </c>
      <c r="Q107" s="620"/>
    </row>
    <row r="108" spans="2:17" s="616" customFormat="1" ht="18">
      <c r="B108" s="357" t="s">
        <v>416</v>
      </c>
      <c r="C108" s="370"/>
      <c r="D108" s="144"/>
      <c r="E108" s="110"/>
      <c r="F108" s="401"/>
      <c r="G108" s="410"/>
      <c r="H108" s="411"/>
      <c r="I108" s="383"/>
      <c r="J108" s="383"/>
      <c r="K108" s="383"/>
      <c r="L108" s="410"/>
      <c r="M108" s="411"/>
      <c r="N108" s="383"/>
      <c r="O108" s="383"/>
      <c r="P108" s="383"/>
      <c r="Q108" s="410"/>
    </row>
    <row r="109" spans="1:17" s="616" customFormat="1" ht="18">
      <c r="A109" s="628">
        <v>73</v>
      </c>
      <c r="B109" s="655" t="s">
        <v>417</v>
      </c>
      <c r="C109" s="370">
        <v>5269776</v>
      </c>
      <c r="D109" s="144" t="s">
        <v>12</v>
      </c>
      <c r="E109" s="110" t="s">
        <v>347</v>
      </c>
      <c r="F109" s="513">
        <v>1000</v>
      </c>
      <c r="G109" s="410">
        <v>0</v>
      </c>
      <c r="H109" s="411">
        <v>0</v>
      </c>
      <c r="I109" s="411">
        <f>G109-H109</f>
        <v>0</v>
      </c>
      <c r="J109" s="411">
        <f>$F109*I109</f>
        <v>0</v>
      </c>
      <c r="K109" s="415">
        <f>J109/1000000</f>
        <v>0</v>
      </c>
      <c r="L109" s="410">
        <v>0</v>
      </c>
      <c r="M109" s="411">
        <v>0</v>
      </c>
      <c r="N109" s="411">
        <f>L109-M109</f>
        <v>0</v>
      </c>
      <c r="O109" s="411">
        <f>$F109*N109</f>
        <v>0</v>
      </c>
      <c r="P109" s="415">
        <f>O109/1000000</f>
        <v>0</v>
      </c>
      <c r="Q109" s="410"/>
    </row>
    <row r="110" spans="1:17" s="646" customFormat="1" ht="18.75" thickBot="1">
      <c r="A110" s="441">
        <v>74</v>
      </c>
      <c r="B110" s="652" t="s">
        <v>418</v>
      </c>
      <c r="C110" s="373">
        <v>4864811</v>
      </c>
      <c r="D110" s="297" t="s">
        <v>12</v>
      </c>
      <c r="E110" s="298" t="s">
        <v>347</v>
      </c>
      <c r="F110" s="649">
        <v>100</v>
      </c>
      <c r="G110" s="618">
        <v>999739</v>
      </c>
      <c r="H110" s="619">
        <v>999739</v>
      </c>
      <c r="I110" s="392">
        <f>G110-H110</f>
        <v>0</v>
      </c>
      <c r="J110" s="392">
        <f>$F110*I110</f>
        <v>0</v>
      </c>
      <c r="K110" s="392">
        <f>J110/1000000</f>
        <v>0</v>
      </c>
      <c r="L110" s="618">
        <v>577</v>
      </c>
      <c r="M110" s="619">
        <v>775</v>
      </c>
      <c r="N110" s="392">
        <f>L110-M110</f>
        <v>-198</v>
      </c>
      <c r="O110" s="392">
        <f>$F110*N110</f>
        <v>-19800</v>
      </c>
      <c r="P110" s="392">
        <f>O110/1000000</f>
        <v>-0.0198</v>
      </c>
      <c r="Q110" s="650"/>
    </row>
    <row r="111" spans="2:16" ht="13.5" thickTop="1">
      <c r="B111" s="17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2:16" ht="18">
      <c r="B112" s="174" t="s">
        <v>242</v>
      </c>
      <c r="G112" s="18"/>
      <c r="H112" s="18"/>
      <c r="I112" s="18"/>
      <c r="J112" s="18"/>
      <c r="K112" s="530">
        <f>SUM(K7:K110)</f>
        <v>-5.150593683333332</v>
      </c>
      <c r="L112" s="18"/>
      <c r="M112" s="18"/>
      <c r="N112" s="18"/>
      <c r="O112" s="18"/>
      <c r="P112" s="173">
        <f>SUM(P7:P110)</f>
        <v>5.2171706033333285</v>
      </c>
    </row>
    <row r="113" spans="2:16" ht="12.75">
      <c r="B113" s="17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2:16" ht="12.75">
      <c r="B114" s="17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2:16" ht="12.75">
      <c r="B115" s="17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2.75">
      <c r="B116" s="17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ht="12.75">
      <c r="B117" s="17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5.75">
      <c r="A118" s="16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7" ht="24" thickBot="1">
      <c r="A119" s="209" t="s">
        <v>241</v>
      </c>
      <c r="G119" s="19"/>
      <c r="H119" s="19"/>
      <c r="I119" s="93" t="s">
        <v>398</v>
      </c>
      <c r="J119" s="19"/>
      <c r="K119" s="19"/>
      <c r="L119" s="19"/>
      <c r="M119" s="19"/>
      <c r="N119" s="93" t="s">
        <v>399</v>
      </c>
      <c r="O119" s="19"/>
      <c r="P119" s="19"/>
      <c r="Q119" s="202" t="str">
        <f>Q1</f>
        <v>MAY-2016</v>
      </c>
    </row>
    <row r="120" spans="1:17" ht="39.75" thickBot="1" thickTop="1">
      <c r="A120" s="94" t="s">
        <v>8</v>
      </c>
      <c r="B120" s="35" t="s">
        <v>9</v>
      </c>
      <c r="C120" s="36" t="s">
        <v>1</v>
      </c>
      <c r="D120" s="36" t="s">
        <v>2</v>
      </c>
      <c r="E120" s="36" t="s">
        <v>3</v>
      </c>
      <c r="F120" s="36" t="s">
        <v>10</v>
      </c>
      <c r="G120" s="38" t="str">
        <f>G5</f>
        <v>FINAL READING 01/06/2016</v>
      </c>
      <c r="H120" s="36" t="str">
        <f>H5</f>
        <v>INTIAL READING 01/05/2016</v>
      </c>
      <c r="I120" s="36" t="s">
        <v>4</v>
      </c>
      <c r="J120" s="36" t="s">
        <v>5</v>
      </c>
      <c r="K120" s="37" t="s">
        <v>6</v>
      </c>
      <c r="L120" s="38" t="str">
        <f>G5</f>
        <v>FINAL READING 01/06/2016</v>
      </c>
      <c r="M120" s="36" t="str">
        <f>H5</f>
        <v>INTIAL READING 01/05/2016</v>
      </c>
      <c r="N120" s="36" t="s">
        <v>4</v>
      </c>
      <c r="O120" s="36" t="s">
        <v>5</v>
      </c>
      <c r="P120" s="37" t="s">
        <v>6</v>
      </c>
      <c r="Q120" s="37" t="s">
        <v>310</v>
      </c>
    </row>
    <row r="121" spans="1:16" ht="8.25" customHeight="1" thickBot="1" thickTop="1">
      <c r="A121" s="14"/>
      <c r="B121" s="12"/>
      <c r="C121" s="11"/>
      <c r="D121" s="11"/>
      <c r="E121" s="11"/>
      <c r="F121" s="11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7" ht="15.75" customHeight="1" thickTop="1">
      <c r="A122" s="403"/>
      <c r="B122" s="404" t="s">
        <v>27</v>
      </c>
      <c r="C122" s="390"/>
      <c r="D122" s="378"/>
      <c r="E122" s="378"/>
      <c r="F122" s="378"/>
      <c r="G122" s="97"/>
      <c r="H122" s="26"/>
      <c r="I122" s="26"/>
      <c r="J122" s="26"/>
      <c r="K122" s="27"/>
      <c r="L122" s="97"/>
      <c r="M122" s="26"/>
      <c r="N122" s="26"/>
      <c r="O122" s="26"/>
      <c r="P122" s="27"/>
      <c r="Q122" s="170"/>
    </row>
    <row r="123" spans="1:17" ht="15.75" customHeight="1">
      <c r="A123" s="389">
        <v>1</v>
      </c>
      <c r="B123" s="418" t="s">
        <v>81</v>
      </c>
      <c r="C123" s="401">
        <v>4865092</v>
      </c>
      <c r="D123" s="393" t="s">
        <v>12</v>
      </c>
      <c r="E123" s="393" t="s">
        <v>347</v>
      </c>
      <c r="F123" s="401">
        <v>-100</v>
      </c>
      <c r="G123" s="407">
        <v>23691</v>
      </c>
      <c r="H123" s="408">
        <v>23333</v>
      </c>
      <c r="I123" s="408">
        <f>G123-H123</f>
        <v>358</v>
      </c>
      <c r="J123" s="408">
        <f aca="true" t="shared" si="24" ref="J123:J132">$F123*I123</f>
        <v>-35800</v>
      </c>
      <c r="K123" s="409">
        <f aca="true" t="shared" si="25" ref="K123:K132">J123/1000000</f>
        <v>-0.0358</v>
      </c>
      <c r="L123" s="407">
        <v>24805</v>
      </c>
      <c r="M123" s="408">
        <v>23361</v>
      </c>
      <c r="N123" s="408">
        <f>L123-M123</f>
        <v>1444</v>
      </c>
      <c r="O123" s="408">
        <f aca="true" t="shared" si="26" ref="O123:O132">$F123*N123</f>
        <v>-144400</v>
      </c>
      <c r="P123" s="409">
        <f aca="true" t="shared" si="27" ref="P123:P132">O123/1000000</f>
        <v>-0.1444</v>
      </c>
      <c r="Q123" s="171"/>
    </row>
    <row r="124" spans="1:17" ht="16.5">
      <c r="A124" s="389"/>
      <c r="B124" s="419" t="s">
        <v>39</v>
      </c>
      <c r="C124" s="401"/>
      <c r="D124" s="423"/>
      <c r="E124" s="423"/>
      <c r="F124" s="401"/>
      <c r="G124" s="407"/>
      <c r="H124" s="408"/>
      <c r="I124" s="408"/>
      <c r="J124" s="408"/>
      <c r="K124" s="409"/>
      <c r="L124" s="407"/>
      <c r="M124" s="408"/>
      <c r="N124" s="408"/>
      <c r="O124" s="408"/>
      <c r="P124" s="409"/>
      <c r="Q124" s="171"/>
    </row>
    <row r="125" spans="1:17" s="616" customFormat="1" ht="16.5">
      <c r="A125" s="389">
        <v>2</v>
      </c>
      <c r="B125" s="418" t="s">
        <v>40</v>
      </c>
      <c r="C125" s="401">
        <v>4864955</v>
      </c>
      <c r="D125" s="422" t="s">
        <v>12</v>
      </c>
      <c r="E125" s="393" t="s">
        <v>347</v>
      </c>
      <c r="F125" s="401">
        <v>-1000</v>
      </c>
      <c r="G125" s="410">
        <v>13849</v>
      </c>
      <c r="H125" s="411">
        <v>13849</v>
      </c>
      <c r="I125" s="411">
        <f>G125-H125</f>
        <v>0</v>
      </c>
      <c r="J125" s="411">
        <f t="shared" si="24"/>
        <v>0</v>
      </c>
      <c r="K125" s="415">
        <f t="shared" si="25"/>
        <v>0</v>
      </c>
      <c r="L125" s="410">
        <v>7850</v>
      </c>
      <c r="M125" s="411">
        <v>7865</v>
      </c>
      <c r="N125" s="411">
        <f>L125-M125</f>
        <v>-15</v>
      </c>
      <c r="O125" s="411">
        <f t="shared" si="26"/>
        <v>15000</v>
      </c>
      <c r="P125" s="415">
        <f t="shared" si="27"/>
        <v>0.015</v>
      </c>
      <c r="Q125" s="620"/>
    </row>
    <row r="126" spans="1:17" ht="16.5">
      <c r="A126" s="389"/>
      <c r="B126" s="419" t="s">
        <v>18</v>
      </c>
      <c r="C126" s="401"/>
      <c r="D126" s="422"/>
      <c r="E126" s="393"/>
      <c r="F126" s="401"/>
      <c r="G126" s="407"/>
      <c r="H126" s="408"/>
      <c r="I126" s="408"/>
      <c r="J126" s="408"/>
      <c r="K126" s="409"/>
      <c r="L126" s="407"/>
      <c r="M126" s="408"/>
      <c r="N126" s="408"/>
      <c r="O126" s="408"/>
      <c r="P126" s="409"/>
      <c r="Q126" s="171"/>
    </row>
    <row r="127" spans="1:17" ht="16.5">
      <c r="A127" s="389">
        <v>3</v>
      </c>
      <c r="B127" s="418" t="s">
        <v>19</v>
      </c>
      <c r="C127" s="401">
        <v>4864808</v>
      </c>
      <c r="D127" s="422" t="s">
        <v>12</v>
      </c>
      <c r="E127" s="393" t="s">
        <v>347</v>
      </c>
      <c r="F127" s="401">
        <v>-200</v>
      </c>
      <c r="G127" s="407">
        <v>11770</v>
      </c>
      <c r="H127" s="408">
        <v>11770</v>
      </c>
      <c r="I127" s="411">
        <f>G127-H127</f>
        <v>0</v>
      </c>
      <c r="J127" s="411">
        <f t="shared" si="24"/>
        <v>0</v>
      </c>
      <c r="K127" s="415">
        <f t="shared" si="25"/>
        <v>0</v>
      </c>
      <c r="L127" s="407">
        <v>20656</v>
      </c>
      <c r="M127" s="408">
        <v>22183</v>
      </c>
      <c r="N127" s="408">
        <f>L127-M127</f>
        <v>-1527</v>
      </c>
      <c r="O127" s="408">
        <f t="shared" si="26"/>
        <v>305400</v>
      </c>
      <c r="P127" s="409">
        <f t="shared" si="27"/>
        <v>0.3054</v>
      </c>
      <c r="Q127" s="506"/>
    </row>
    <row r="128" spans="1:17" s="616" customFormat="1" ht="16.5">
      <c r="A128" s="389">
        <v>4</v>
      </c>
      <c r="B128" s="418" t="s">
        <v>20</v>
      </c>
      <c r="C128" s="401">
        <v>4865144</v>
      </c>
      <c r="D128" s="422" t="s">
        <v>12</v>
      </c>
      <c r="E128" s="393" t="s">
        <v>347</v>
      </c>
      <c r="F128" s="401">
        <v>-1000</v>
      </c>
      <c r="G128" s="410">
        <v>86052</v>
      </c>
      <c r="H128" s="411">
        <v>86052</v>
      </c>
      <c r="I128" s="411">
        <f>G128-H128</f>
        <v>0</v>
      </c>
      <c r="J128" s="411">
        <f>$F128*I128</f>
        <v>0</v>
      </c>
      <c r="K128" s="415">
        <f>J128/1000000</f>
        <v>0</v>
      </c>
      <c r="L128" s="410">
        <v>121189</v>
      </c>
      <c r="M128" s="411">
        <v>120269</v>
      </c>
      <c r="N128" s="411">
        <f>L128-M128</f>
        <v>920</v>
      </c>
      <c r="O128" s="411">
        <f>$F128*N128</f>
        <v>-920000</v>
      </c>
      <c r="P128" s="415">
        <f>O128/1000000</f>
        <v>-0.92</v>
      </c>
      <c r="Q128" s="620"/>
    </row>
    <row r="129" spans="1:17" ht="16.5">
      <c r="A129" s="405"/>
      <c r="B129" s="421" t="s">
        <v>47</v>
      </c>
      <c r="C129" s="384"/>
      <c r="D129" s="426"/>
      <c r="E129" s="426"/>
      <c r="F129" s="406"/>
      <c r="G129" s="416"/>
      <c r="H129" s="269"/>
      <c r="I129" s="408"/>
      <c r="J129" s="408"/>
      <c r="K129" s="409"/>
      <c r="L129" s="416"/>
      <c r="M129" s="269"/>
      <c r="N129" s="408"/>
      <c r="O129" s="408"/>
      <c r="P129" s="409"/>
      <c r="Q129" s="171"/>
    </row>
    <row r="130" spans="1:17" s="616" customFormat="1" ht="16.5">
      <c r="A130" s="389">
        <v>5</v>
      </c>
      <c r="B130" s="680" t="s">
        <v>48</v>
      </c>
      <c r="C130" s="401">
        <v>4864813</v>
      </c>
      <c r="D130" s="423" t="s">
        <v>12</v>
      </c>
      <c r="E130" s="393" t="s">
        <v>347</v>
      </c>
      <c r="F130" s="401">
        <v>-100</v>
      </c>
      <c r="G130" s="410">
        <v>19790</v>
      </c>
      <c r="H130" s="411">
        <v>19676</v>
      </c>
      <c r="I130" s="411">
        <f>G130-H130</f>
        <v>114</v>
      </c>
      <c r="J130" s="411">
        <f t="shared" si="24"/>
        <v>-11400</v>
      </c>
      <c r="K130" s="415">
        <f t="shared" si="25"/>
        <v>-0.0114</v>
      </c>
      <c r="L130" s="410">
        <v>142790</v>
      </c>
      <c r="M130" s="411">
        <v>142789</v>
      </c>
      <c r="N130" s="411">
        <f>L130-M130</f>
        <v>1</v>
      </c>
      <c r="O130" s="411">
        <f t="shared" si="26"/>
        <v>-100</v>
      </c>
      <c r="P130" s="415">
        <f t="shared" si="27"/>
        <v>-0.0001</v>
      </c>
      <c r="Q130" s="669" t="s">
        <v>453</v>
      </c>
    </row>
    <row r="131" spans="1:17" ht="16.5">
      <c r="A131" s="389"/>
      <c r="B131" s="420" t="s">
        <v>49</v>
      </c>
      <c r="C131" s="401"/>
      <c r="D131" s="422"/>
      <c r="E131" s="393"/>
      <c r="F131" s="401"/>
      <c r="G131" s="407"/>
      <c r="H131" s="408"/>
      <c r="I131" s="408"/>
      <c r="J131" s="408"/>
      <c r="K131" s="409"/>
      <c r="L131" s="407"/>
      <c r="M131" s="408"/>
      <c r="N131" s="408"/>
      <c r="O131" s="408"/>
      <c r="P131" s="409"/>
      <c r="Q131" s="171"/>
    </row>
    <row r="132" spans="1:17" s="616" customFormat="1" ht="16.5">
      <c r="A132" s="389">
        <v>6</v>
      </c>
      <c r="B132" s="706" t="s">
        <v>350</v>
      </c>
      <c r="C132" s="401">
        <v>4865174</v>
      </c>
      <c r="D132" s="423" t="s">
        <v>12</v>
      </c>
      <c r="E132" s="393" t="s">
        <v>347</v>
      </c>
      <c r="F132" s="401">
        <v>-1000</v>
      </c>
      <c r="G132" s="410">
        <v>0</v>
      </c>
      <c r="H132" s="411">
        <v>0</v>
      </c>
      <c r="I132" s="411">
        <f>G132-H132</f>
        <v>0</v>
      </c>
      <c r="J132" s="411">
        <f t="shared" si="24"/>
        <v>0</v>
      </c>
      <c r="K132" s="415">
        <f t="shared" si="25"/>
        <v>0</v>
      </c>
      <c r="L132" s="410">
        <v>0</v>
      </c>
      <c r="M132" s="411">
        <v>0</v>
      </c>
      <c r="N132" s="411">
        <f>L132-M132</f>
        <v>0</v>
      </c>
      <c r="O132" s="411">
        <f t="shared" si="26"/>
        <v>0</v>
      </c>
      <c r="P132" s="415">
        <f t="shared" si="27"/>
        <v>0</v>
      </c>
      <c r="Q132" s="665"/>
    </row>
    <row r="133" spans="1:17" ht="16.5">
      <c r="A133" s="389"/>
      <c r="B133" s="419" t="s">
        <v>35</v>
      </c>
      <c r="C133" s="401"/>
      <c r="D133" s="423"/>
      <c r="E133" s="393"/>
      <c r="F133" s="401"/>
      <c r="G133" s="407"/>
      <c r="H133" s="408"/>
      <c r="I133" s="408"/>
      <c r="J133" s="408"/>
      <c r="K133" s="409"/>
      <c r="L133" s="407"/>
      <c r="M133" s="408"/>
      <c r="N133" s="408"/>
      <c r="O133" s="408"/>
      <c r="P133" s="409"/>
      <c r="Q133" s="171"/>
    </row>
    <row r="134" spans="1:17" s="616" customFormat="1" ht="16.5">
      <c r="A134" s="389">
        <v>7</v>
      </c>
      <c r="B134" s="418" t="s">
        <v>363</v>
      </c>
      <c r="C134" s="401">
        <v>4864964</v>
      </c>
      <c r="D134" s="422" t="s">
        <v>12</v>
      </c>
      <c r="E134" s="393" t="s">
        <v>347</v>
      </c>
      <c r="F134" s="401">
        <v>-800</v>
      </c>
      <c r="G134" s="410">
        <v>993302</v>
      </c>
      <c r="H134" s="411">
        <v>994364</v>
      </c>
      <c r="I134" s="411">
        <f>G134-H134</f>
        <v>-1062</v>
      </c>
      <c r="J134" s="411">
        <f>$F134*I134</f>
        <v>849600</v>
      </c>
      <c r="K134" s="415">
        <f>J134/1000000</f>
        <v>0.8496</v>
      </c>
      <c r="L134" s="410">
        <v>999973</v>
      </c>
      <c r="M134" s="411">
        <v>999982</v>
      </c>
      <c r="N134" s="411">
        <f>L134-M134</f>
        <v>-9</v>
      </c>
      <c r="O134" s="411">
        <f>$F134*N134</f>
        <v>7200</v>
      </c>
      <c r="P134" s="415">
        <f>O134/1000000</f>
        <v>0.0072</v>
      </c>
      <c r="Q134" s="620"/>
    </row>
    <row r="135" spans="1:17" ht="16.5">
      <c r="A135" s="389"/>
      <c r="B135" s="420" t="s">
        <v>386</v>
      </c>
      <c r="C135" s="401"/>
      <c r="D135" s="422"/>
      <c r="E135" s="393"/>
      <c r="F135" s="401"/>
      <c r="G135" s="407"/>
      <c r="H135" s="408"/>
      <c r="I135" s="408"/>
      <c r="J135" s="408"/>
      <c r="K135" s="409"/>
      <c r="L135" s="407"/>
      <c r="M135" s="408"/>
      <c r="N135" s="408"/>
      <c r="O135" s="408"/>
      <c r="P135" s="409"/>
      <c r="Q135" s="171"/>
    </row>
    <row r="136" spans="1:17" s="616" customFormat="1" ht="18">
      <c r="A136" s="389">
        <v>8</v>
      </c>
      <c r="B136" s="754" t="s">
        <v>391</v>
      </c>
      <c r="C136" s="370">
        <v>5128407</v>
      </c>
      <c r="D136" s="144" t="s">
        <v>12</v>
      </c>
      <c r="E136" s="110" t="s">
        <v>347</v>
      </c>
      <c r="F136" s="513">
        <v>2000</v>
      </c>
      <c r="G136" s="410">
        <v>999427</v>
      </c>
      <c r="H136" s="411">
        <v>999427</v>
      </c>
      <c r="I136" s="383">
        <f>G136-H136</f>
        <v>0</v>
      </c>
      <c r="J136" s="383">
        <f>$F136*I136</f>
        <v>0</v>
      </c>
      <c r="K136" s="383">
        <f>J136/1000000</f>
        <v>0</v>
      </c>
      <c r="L136" s="410">
        <v>999958</v>
      </c>
      <c r="M136" s="411">
        <v>999958</v>
      </c>
      <c r="N136" s="383">
        <f>L136-M136</f>
        <v>0</v>
      </c>
      <c r="O136" s="383">
        <f>$F136*N136</f>
        <v>0</v>
      </c>
      <c r="P136" s="383">
        <f>O136/1000000</f>
        <v>0</v>
      </c>
      <c r="Q136" s="621"/>
    </row>
    <row r="137" spans="1:17" ht="13.5" thickBot="1">
      <c r="A137" s="49"/>
      <c r="B137" s="157"/>
      <c r="C137" s="50"/>
      <c r="D137" s="104"/>
      <c r="E137" s="158"/>
      <c r="F137" s="104"/>
      <c r="G137" s="119"/>
      <c r="H137" s="120"/>
      <c r="I137" s="120"/>
      <c r="J137" s="120"/>
      <c r="K137" s="124"/>
      <c r="L137" s="119"/>
      <c r="M137" s="120"/>
      <c r="N137" s="120"/>
      <c r="O137" s="120"/>
      <c r="P137" s="124"/>
      <c r="Q137" s="172"/>
    </row>
    <row r="138" ht="13.5" thickTop="1"/>
    <row r="139" spans="2:16" ht="18">
      <c r="B139" s="176" t="s">
        <v>311</v>
      </c>
      <c r="K139" s="175">
        <f>SUM(K123:K137)</f>
        <v>0.8024</v>
      </c>
      <c r="P139" s="175">
        <f>SUM(P123:P137)</f>
        <v>-0.7369</v>
      </c>
    </row>
    <row r="140" spans="11:16" ht="15.75">
      <c r="K140" s="101"/>
      <c r="P140" s="101"/>
    </row>
    <row r="141" spans="11:16" ht="15.75">
      <c r="K141" s="101"/>
      <c r="P141" s="101"/>
    </row>
    <row r="142" spans="11:16" ht="15.75">
      <c r="K142" s="101"/>
      <c r="P142" s="101"/>
    </row>
    <row r="143" spans="11:16" ht="15.75">
      <c r="K143" s="101"/>
      <c r="P143" s="101"/>
    </row>
    <row r="144" spans="11:16" ht="15.75">
      <c r="K144" s="101"/>
      <c r="P144" s="101"/>
    </row>
    <row r="145" ht="13.5" thickBot="1"/>
    <row r="146" spans="1:17" ht="31.5" customHeight="1">
      <c r="A146" s="160" t="s">
        <v>244</v>
      </c>
      <c r="B146" s="161"/>
      <c r="C146" s="161"/>
      <c r="D146" s="162"/>
      <c r="E146" s="163"/>
      <c r="F146" s="162"/>
      <c r="G146" s="162"/>
      <c r="H146" s="161"/>
      <c r="I146" s="164"/>
      <c r="J146" s="165"/>
      <c r="K146" s="166"/>
      <c r="L146" s="52"/>
      <c r="M146" s="52"/>
      <c r="N146" s="52"/>
      <c r="O146" s="52"/>
      <c r="P146" s="52"/>
      <c r="Q146" s="53"/>
    </row>
    <row r="147" spans="1:17" ht="28.5" customHeight="1">
      <c r="A147" s="167" t="s">
        <v>306</v>
      </c>
      <c r="B147" s="98"/>
      <c r="C147" s="98"/>
      <c r="D147" s="98"/>
      <c r="E147" s="99"/>
      <c r="F147" s="98"/>
      <c r="G147" s="98"/>
      <c r="H147" s="98"/>
      <c r="I147" s="100"/>
      <c r="J147" s="98"/>
      <c r="K147" s="159">
        <f>K112</f>
        <v>-5.150593683333332</v>
      </c>
      <c r="L147" s="19"/>
      <c r="M147" s="19"/>
      <c r="N147" s="19"/>
      <c r="O147" s="19"/>
      <c r="P147" s="159">
        <f>P112</f>
        <v>5.2171706033333285</v>
      </c>
      <c r="Q147" s="54"/>
    </row>
    <row r="148" spans="1:17" ht="28.5" customHeight="1">
      <c r="A148" s="167" t="s">
        <v>307</v>
      </c>
      <c r="B148" s="98"/>
      <c r="C148" s="98"/>
      <c r="D148" s="98"/>
      <c r="E148" s="99"/>
      <c r="F148" s="98"/>
      <c r="G148" s="98"/>
      <c r="H148" s="98"/>
      <c r="I148" s="100"/>
      <c r="J148" s="98"/>
      <c r="K148" s="159">
        <f>K139</f>
        <v>0.8024</v>
      </c>
      <c r="L148" s="19"/>
      <c r="M148" s="19"/>
      <c r="N148" s="19"/>
      <c r="O148" s="19"/>
      <c r="P148" s="159">
        <f>P139</f>
        <v>-0.7369</v>
      </c>
      <c r="Q148" s="54"/>
    </row>
    <row r="149" spans="1:17" ht="28.5" customHeight="1">
      <c r="A149" s="167" t="s">
        <v>245</v>
      </c>
      <c r="B149" s="98"/>
      <c r="C149" s="98"/>
      <c r="D149" s="98"/>
      <c r="E149" s="99"/>
      <c r="F149" s="98"/>
      <c r="G149" s="98"/>
      <c r="H149" s="98"/>
      <c r="I149" s="100"/>
      <c r="J149" s="98"/>
      <c r="K149" s="159">
        <f>'ROHTAK ROAD'!K48</f>
        <v>-0.25811249999999997</v>
      </c>
      <c r="L149" s="19"/>
      <c r="M149" s="19"/>
      <c r="N149" s="19"/>
      <c r="O149" s="19"/>
      <c r="P149" s="159">
        <f>'ROHTAK ROAD'!P48</f>
        <v>-0.13245</v>
      </c>
      <c r="Q149" s="54"/>
    </row>
    <row r="150" spans="1:17" ht="27.75" customHeight="1" thickBot="1">
      <c r="A150" s="169" t="s">
        <v>246</v>
      </c>
      <c r="B150" s="168"/>
      <c r="C150" s="168"/>
      <c r="D150" s="168"/>
      <c r="E150" s="168"/>
      <c r="F150" s="168"/>
      <c r="G150" s="168"/>
      <c r="H150" s="168"/>
      <c r="I150" s="168"/>
      <c r="J150" s="168"/>
      <c r="K150" s="536">
        <f>SUM(K147:K149)</f>
        <v>-4.606306183333332</v>
      </c>
      <c r="L150" s="55"/>
      <c r="M150" s="55"/>
      <c r="N150" s="55"/>
      <c r="O150" s="55"/>
      <c r="P150" s="536">
        <f>SUM(P147:P149)</f>
        <v>4.347820603333328</v>
      </c>
      <c r="Q150" s="177"/>
    </row>
    <row r="154" ht="13.5" thickBot="1">
      <c r="A154" s="270"/>
    </row>
    <row r="155" spans="1:17" ht="12.75">
      <c r="A155" s="255"/>
      <c r="B155" s="256"/>
      <c r="C155" s="256"/>
      <c r="D155" s="256"/>
      <c r="E155" s="256"/>
      <c r="F155" s="256"/>
      <c r="G155" s="256"/>
      <c r="H155" s="52"/>
      <c r="I155" s="52"/>
      <c r="J155" s="52"/>
      <c r="K155" s="52"/>
      <c r="L155" s="52"/>
      <c r="M155" s="52"/>
      <c r="N155" s="52"/>
      <c r="O155" s="52"/>
      <c r="P155" s="52"/>
      <c r="Q155" s="53"/>
    </row>
    <row r="156" spans="1:17" ht="23.25">
      <c r="A156" s="263" t="s">
        <v>328</v>
      </c>
      <c r="B156" s="247"/>
      <c r="C156" s="247"/>
      <c r="D156" s="247"/>
      <c r="E156" s="247"/>
      <c r="F156" s="247"/>
      <c r="G156" s="247"/>
      <c r="H156" s="19"/>
      <c r="I156" s="19"/>
      <c r="J156" s="19"/>
      <c r="K156" s="19"/>
      <c r="L156" s="19"/>
      <c r="M156" s="19"/>
      <c r="N156" s="19"/>
      <c r="O156" s="19"/>
      <c r="P156" s="19"/>
      <c r="Q156" s="54"/>
    </row>
    <row r="157" spans="1:17" ht="12.75">
      <c r="A157" s="257"/>
      <c r="B157" s="247"/>
      <c r="C157" s="247"/>
      <c r="D157" s="247"/>
      <c r="E157" s="247"/>
      <c r="F157" s="247"/>
      <c r="G157" s="247"/>
      <c r="H157" s="19"/>
      <c r="I157" s="19"/>
      <c r="J157" s="19"/>
      <c r="K157" s="19"/>
      <c r="L157" s="19"/>
      <c r="M157" s="19"/>
      <c r="N157" s="19"/>
      <c r="O157" s="19"/>
      <c r="P157" s="19"/>
      <c r="Q157" s="54"/>
    </row>
    <row r="158" spans="1:17" ht="15.75">
      <c r="A158" s="258"/>
      <c r="B158" s="259"/>
      <c r="C158" s="259"/>
      <c r="D158" s="259"/>
      <c r="E158" s="259"/>
      <c r="F158" s="259"/>
      <c r="G158" s="259"/>
      <c r="H158" s="19"/>
      <c r="I158" s="19"/>
      <c r="J158" s="19"/>
      <c r="K158" s="299" t="s">
        <v>340</v>
      </c>
      <c r="L158" s="19"/>
      <c r="M158" s="19"/>
      <c r="N158" s="19"/>
      <c r="O158" s="19"/>
      <c r="P158" s="299" t="s">
        <v>341</v>
      </c>
      <c r="Q158" s="54"/>
    </row>
    <row r="159" spans="1:17" ht="12.75">
      <c r="A159" s="260"/>
      <c r="B159" s="150"/>
      <c r="C159" s="150"/>
      <c r="D159" s="150"/>
      <c r="E159" s="150"/>
      <c r="F159" s="150"/>
      <c r="G159" s="150"/>
      <c r="H159" s="19"/>
      <c r="I159" s="19"/>
      <c r="J159" s="19"/>
      <c r="K159" s="19"/>
      <c r="L159" s="19"/>
      <c r="M159" s="19"/>
      <c r="N159" s="19"/>
      <c r="O159" s="19"/>
      <c r="P159" s="19"/>
      <c r="Q159" s="54"/>
    </row>
    <row r="160" spans="1:17" ht="12.75">
      <c r="A160" s="260"/>
      <c r="B160" s="150"/>
      <c r="C160" s="150"/>
      <c r="D160" s="150"/>
      <c r="E160" s="150"/>
      <c r="F160" s="150"/>
      <c r="G160" s="150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24.75" customHeight="1">
      <c r="A161" s="264" t="s">
        <v>331</v>
      </c>
      <c r="B161" s="248"/>
      <c r="C161" s="248"/>
      <c r="D161" s="249"/>
      <c r="E161" s="249"/>
      <c r="F161" s="250"/>
      <c r="G161" s="249"/>
      <c r="H161" s="19"/>
      <c r="I161" s="19"/>
      <c r="J161" s="19"/>
      <c r="K161" s="268">
        <f>K150</f>
        <v>-4.606306183333332</v>
      </c>
      <c r="L161" s="249" t="s">
        <v>329</v>
      </c>
      <c r="M161" s="19"/>
      <c r="N161" s="19"/>
      <c r="O161" s="19"/>
      <c r="P161" s="268">
        <f>P150</f>
        <v>4.347820603333328</v>
      </c>
      <c r="Q161" s="271" t="s">
        <v>329</v>
      </c>
    </row>
    <row r="162" spans="1:17" ht="15">
      <c r="A162" s="265"/>
      <c r="B162" s="251"/>
      <c r="C162" s="251"/>
      <c r="D162" s="247"/>
      <c r="E162" s="247"/>
      <c r="F162" s="252"/>
      <c r="G162" s="247"/>
      <c r="H162" s="19"/>
      <c r="I162" s="19"/>
      <c r="J162" s="19"/>
      <c r="K162" s="269"/>
      <c r="L162" s="247"/>
      <c r="M162" s="19"/>
      <c r="N162" s="19"/>
      <c r="O162" s="19"/>
      <c r="P162" s="269"/>
      <c r="Q162" s="272"/>
    </row>
    <row r="163" spans="1:17" ht="22.5" customHeight="1">
      <c r="A163" s="266" t="s">
        <v>330</v>
      </c>
      <c r="B163" s="253"/>
      <c r="C163" s="48"/>
      <c r="D163" s="247"/>
      <c r="E163" s="247"/>
      <c r="F163" s="254"/>
      <c r="G163" s="249"/>
      <c r="H163" s="19"/>
      <c r="I163" s="19"/>
      <c r="J163" s="19"/>
      <c r="K163" s="268">
        <f>'STEPPED UP GENCO'!K38</f>
        <v>0.24819213750000002</v>
      </c>
      <c r="L163" s="249" t="s">
        <v>329</v>
      </c>
      <c r="M163" s="19"/>
      <c r="N163" s="19"/>
      <c r="O163" s="19"/>
      <c r="P163" s="268">
        <f>'STEPPED UP GENCO'!P38</f>
        <v>-1.1937394356000004</v>
      </c>
      <c r="Q163" s="271" t="s">
        <v>329</v>
      </c>
    </row>
    <row r="164" spans="1:17" ht="12.75">
      <c r="A164" s="261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2.75">
      <c r="A165" s="261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54"/>
    </row>
    <row r="166" spans="1:17" ht="12.75">
      <c r="A166" s="261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54"/>
    </row>
    <row r="167" spans="1:17" ht="21" thickBot="1">
      <c r="A167" s="262"/>
      <c r="B167" s="55"/>
      <c r="C167" s="55"/>
      <c r="D167" s="55"/>
      <c r="E167" s="55"/>
      <c r="F167" s="55"/>
      <c r="G167" s="55"/>
      <c r="H167" s="622"/>
      <c r="I167" s="622"/>
      <c r="J167" s="623" t="s">
        <v>332</v>
      </c>
      <c r="K167" s="624">
        <f>SUM(K161:K166)</f>
        <v>-4.358114045833331</v>
      </c>
      <c r="L167" s="622" t="s">
        <v>329</v>
      </c>
      <c r="M167" s="625"/>
      <c r="N167" s="55"/>
      <c r="O167" s="55"/>
      <c r="P167" s="624">
        <f>SUM(P161:P166)</f>
        <v>3.1540811677333274</v>
      </c>
      <c r="Q167" s="626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17" max="16" man="1"/>
  </rowBreaks>
  <ignoredErrors>
    <ignoredError sqref="N8:O8 I8:K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72"/>
  <sheetViews>
    <sheetView view="pageBreakPreview" zoomScale="85" zoomScaleNormal="85" zoomScaleSheetLayoutView="85" zoomScalePageLayoutView="0" workbookViewId="0" topLeftCell="G145">
      <selection activeCell="Q116" sqref="Q116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9.28125" style="0" customWidth="1"/>
    <col min="15" max="15" width="14.7109375" style="0" customWidth="1"/>
    <col min="16" max="16" width="12.8515625" style="0" customWidth="1"/>
    <col min="17" max="17" width="22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51"/>
      <c r="Q2" s="293" t="str">
        <f>NDPL!$Q$1</f>
        <v>MAY-2016</v>
      </c>
      <c r="R2" s="293"/>
    </row>
    <row r="3" ht="18" customHeight="1">
      <c r="A3" s="3" t="s">
        <v>85</v>
      </c>
    </row>
    <row r="4" spans="1:16" ht="16.5" customHeight="1" thickBot="1">
      <c r="A4" s="102" t="s">
        <v>247</v>
      </c>
      <c r="G4" s="19"/>
      <c r="H4" s="19"/>
      <c r="I4" s="51" t="s">
        <v>7</v>
      </c>
      <c r="J4" s="19"/>
      <c r="K4" s="19"/>
      <c r="L4" s="19"/>
      <c r="M4" s="19"/>
      <c r="N4" s="51" t="s">
        <v>399</v>
      </c>
      <c r="O4" s="19"/>
      <c r="P4" s="19"/>
    </row>
    <row r="5" spans="1:17" ht="55.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6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spans="1:16" ht="0.75" customHeight="1" thickBot="1" thickTop="1">
      <c r="A6" s="6"/>
      <c r="B6" s="15"/>
      <c r="C6" s="4"/>
      <c r="D6" s="4"/>
      <c r="E6" s="4"/>
      <c r="F6" s="4"/>
      <c r="G6" s="4"/>
      <c r="H6" s="4"/>
      <c r="I6" s="4"/>
      <c r="J6" s="4"/>
      <c r="K6" s="4"/>
      <c r="L6" s="20"/>
      <c r="M6" s="4"/>
      <c r="N6" s="4"/>
      <c r="O6" s="4"/>
      <c r="P6" s="4"/>
    </row>
    <row r="7" spans="1:17" ht="15.75" customHeight="1" thickTop="1">
      <c r="A7" s="434"/>
      <c r="B7" s="435" t="s">
        <v>142</v>
      </c>
      <c r="C7" s="424"/>
      <c r="D7" s="39"/>
      <c r="E7" s="39"/>
      <c r="F7" s="40"/>
      <c r="G7" s="32"/>
      <c r="H7" s="25"/>
      <c r="I7" s="25"/>
      <c r="J7" s="25"/>
      <c r="K7" s="25"/>
      <c r="L7" s="24"/>
      <c r="M7" s="25"/>
      <c r="N7" s="25"/>
      <c r="O7" s="25"/>
      <c r="P7" s="25"/>
      <c r="Q7" s="170"/>
    </row>
    <row r="8" spans="1:17" s="616" customFormat="1" ht="15.75" customHeight="1">
      <c r="A8" s="436">
        <v>1</v>
      </c>
      <c r="B8" s="437" t="s">
        <v>86</v>
      </c>
      <c r="C8" s="440">
        <v>4865110</v>
      </c>
      <c r="D8" s="43" t="s">
        <v>12</v>
      </c>
      <c r="E8" s="44" t="s">
        <v>347</v>
      </c>
      <c r="F8" s="446">
        <v>100</v>
      </c>
      <c r="G8" s="410">
        <v>10772</v>
      </c>
      <c r="H8" s="411">
        <v>5689</v>
      </c>
      <c r="I8" s="331">
        <f aca="true" t="shared" si="0" ref="I8:I14">G8-H8</f>
        <v>5083</v>
      </c>
      <c r="J8" s="331">
        <f>$F8*I8</f>
        <v>508300</v>
      </c>
      <c r="K8" s="331">
        <f>J8/1000000</f>
        <v>0.5083</v>
      </c>
      <c r="L8" s="410">
        <v>1777</v>
      </c>
      <c r="M8" s="411">
        <v>507</v>
      </c>
      <c r="N8" s="331">
        <f aca="true" t="shared" si="1" ref="N8:N14">L8-M8</f>
        <v>1270</v>
      </c>
      <c r="O8" s="331">
        <f>$F8*N8</f>
        <v>127000</v>
      </c>
      <c r="P8" s="331">
        <f>O8/1000000</f>
        <v>0.127</v>
      </c>
      <c r="Q8" s="620"/>
    </row>
    <row r="9" spans="1:17" s="616" customFormat="1" ht="15.75" customHeight="1">
      <c r="A9" s="436">
        <v>2</v>
      </c>
      <c r="B9" s="437" t="s">
        <v>87</v>
      </c>
      <c r="C9" s="440">
        <v>4865080</v>
      </c>
      <c r="D9" s="43" t="s">
        <v>12</v>
      </c>
      <c r="E9" s="44" t="s">
        <v>347</v>
      </c>
      <c r="F9" s="446">
        <v>300</v>
      </c>
      <c r="G9" s="410">
        <v>4058</v>
      </c>
      <c r="H9" s="411">
        <v>3685</v>
      </c>
      <c r="I9" s="331">
        <f t="shared" si="0"/>
        <v>373</v>
      </c>
      <c r="J9" s="331">
        <f>$F9*I9</f>
        <v>111900</v>
      </c>
      <c r="K9" s="331">
        <f>J9/1000000</f>
        <v>0.1119</v>
      </c>
      <c r="L9" s="410">
        <v>817</v>
      </c>
      <c r="M9" s="411">
        <v>547</v>
      </c>
      <c r="N9" s="331">
        <f t="shared" si="1"/>
        <v>270</v>
      </c>
      <c r="O9" s="331">
        <f>$F9*N9</f>
        <v>81000</v>
      </c>
      <c r="P9" s="331">
        <f>O9/1000000</f>
        <v>0.081</v>
      </c>
      <c r="Q9" s="638"/>
    </row>
    <row r="10" spans="1:17" s="616" customFormat="1" ht="15.75" customHeight="1">
      <c r="A10" s="436">
        <v>3</v>
      </c>
      <c r="B10" s="437" t="s">
        <v>88</v>
      </c>
      <c r="C10" s="440">
        <v>4865099</v>
      </c>
      <c r="D10" s="43" t="s">
        <v>12</v>
      </c>
      <c r="E10" s="44" t="s">
        <v>347</v>
      </c>
      <c r="F10" s="446">
        <v>100</v>
      </c>
      <c r="G10" s="410">
        <v>18899</v>
      </c>
      <c r="H10" s="411">
        <v>17529</v>
      </c>
      <c r="I10" s="331">
        <f t="shared" si="0"/>
        <v>1370</v>
      </c>
      <c r="J10" s="331">
        <f aca="true" t="shared" si="2" ref="J10:J53">$F10*I10</f>
        <v>137000</v>
      </c>
      <c r="K10" s="331">
        <f aca="true" t="shared" si="3" ref="K10:K53">J10/1000000</f>
        <v>0.137</v>
      </c>
      <c r="L10" s="410">
        <v>35221</v>
      </c>
      <c r="M10" s="411">
        <v>35410</v>
      </c>
      <c r="N10" s="331">
        <f t="shared" si="1"/>
        <v>-189</v>
      </c>
      <c r="O10" s="331">
        <f aca="true" t="shared" si="4" ref="O10:O53">$F10*N10</f>
        <v>-18900</v>
      </c>
      <c r="P10" s="331">
        <f aca="true" t="shared" si="5" ref="P10:P53">O10/1000000</f>
        <v>-0.0189</v>
      </c>
      <c r="Q10" s="620"/>
    </row>
    <row r="11" spans="1:17" ht="15.75" customHeight="1">
      <c r="A11" s="436">
        <v>4</v>
      </c>
      <c r="B11" s="437" t="s">
        <v>89</v>
      </c>
      <c r="C11" s="440">
        <v>4865184</v>
      </c>
      <c r="D11" s="43" t="s">
        <v>12</v>
      </c>
      <c r="E11" s="44" t="s">
        <v>347</v>
      </c>
      <c r="F11" s="446">
        <v>300</v>
      </c>
      <c r="G11" s="407">
        <v>999238</v>
      </c>
      <c r="H11" s="408">
        <v>999268</v>
      </c>
      <c r="I11" s="464">
        <f t="shared" si="0"/>
        <v>-30</v>
      </c>
      <c r="J11" s="464">
        <f>$F11*I11</f>
        <v>-9000</v>
      </c>
      <c r="K11" s="464">
        <f>J11/1000000</f>
        <v>-0.009</v>
      </c>
      <c r="L11" s="407">
        <v>5425</v>
      </c>
      <c r="M11" s="408">
        <v>5330</v>
      </c>
      <c r="N11" s="464">
        <f t="shared" si="1"/>
        <v>95</v>
      </c>
      <c r="O11" s="464">
        <f>$F11*N11</f>
        <v>28500</v>
      </c>
      <c r="P11" s="464">
        <f>O11/1000000</f>
        <v>0.0285</v>
      </c>
      <c r="Q11" s="171"/>
    </row>
    <row r="12" spans="1:17" s="616" customFormat="1" ht="15">
      <c r="A12" s="436">
        <v>5</v>
      </c>
      <c r="B12" s="437" t="s">
        <v>90</v>
      </c>
      <c r="C12" s="440">
        <v>4865103</v>
      </c>
      <c r="D12" s="43" t="s">
        <v>12</v>
      </c>
      <c r="E12" s="44" t="s">
        <v>347</v>
      </c>
      <c r="F12" s="446">
        <v>1333.3</v>
      </c>
      <c r="G12" s="410">
        <v>1588</v>
      </c>
      <c r="H12" s="411">
        <v>1589</v>
      </c>
      <c r="I12" s="331">
        <f t="shared" si="0"/>
        <v>-1</v>
      </c>
      <c r="J12" s="331">
        <f t="shared" si="2"/>
        <v>-1333.3</v>
      </c>
      <c r="K12" s="331">
        <f t="shared" si="3"/>
        <v>-0.0013333</v>
      </c>
      <c r="L12" s="410">
        <v>2660</v>
      </c>
      <c r="M12" s="411">
        <v>2660</v>
      </c>
      <c r="N12" s="331">
        <f t="shared" si="1"/>
        <v>0</v>
      </c>
      <c r="O12" s="331">
        <f t="shared" si="4"/>
        <v>0</v>
      </c>
      <c r="P12" s="331">
        <f t="shared" si="5"/>
        <v>0</v>
      </c>
      <c r="Q12" s="632"/>
    </row>
    <row r="13" spans="1:17" s="616" customFormat="1" ht="15.75" customHeight="1">
      <c r="A13" s="436">
        <v>6</v>
      </c>
      <c r="B13" s="437" t="s">
        <v>91</v>
      </c>
      <c r="C13" s="440">
        <v>4865101</v>
      </c>
      <c r="D13" s="43" t="s">
        <v>12</v>
      </c>
      <c r="E13" s="44" t="s">
        <v>347</v>
      </c>
      <c r="F13" s="446">
        <v>100</v>
      </c>
      <c r="G13" s="410">
        <v>32197</v>
      </c>
      <c r="H13" s="411">
        <v>33318</v>
      </c>
      <c r="I13" s="331">
        <f t="shared" si="0"/>
        <v>-1121</v>
      </c>
      <c r="J13" s="331">
        <f t="shared" si="2"/>
        <v>-112100</v>
      </c>
      <c r="K13" s="331">
        <f t="shared" si="3"/>
        <v>-0.1121</v>
      </c>
      <c r="L13" s="410">
        <v>172920</v>
      </c>
      <c r="M13" s="411">
        <v>173197</v>
      </c>
      <c r="N13" s="331">
        <f t="shared" si="1"/>
        <v>-277</v>
      </c>
      <c r="O13" s="331">
        <f t="shared" si="4"/>
        <v>-27700</v>
      </c>
      <c r="P13" s="331">
        <f t="shared" si="5"/>
        <v>-0.0277</v>
      </c>
      <c r="Q13" s="620"/>
    </row>
    <row r="14" spans="1:17" s="616" customFormat="1" ht="15.75" customHeight="1">
      <c r="A14" s="436">
        <v>7</v>
      </c>
      <c r="B14" s="437" t="s">
        <v>92</v>
      </c>
      <c r="C14" s="440">
        <v>4865120</v>
      </c>
      <c r="D14" s="43" t="s">
        <v>12</v>
      </c>
      <c r="E14" s="44" t="s">
        <v>347</v>
      </c>
      <c r="F14" s="446">
        <v>100</v>
      </c>
      <c r="G14" s="410">
        <v>17907</v>
      </c>
      <c r="H14" s="411">
        <v>16527</v>
      </c>
      <c r="I14" s="331">
        <f t="shared" si="0"/>
        <v>1380</v>
      </c>
      <c r="J14" s="331">
        <f>$F14*I14</f>
        <v>138000</v>
      </c>
      <c r="K14" s="331">
        <f>J14/1000000</f>
        <v>0.138</v>
      </c>
      <c r="L14" s="410">
        <v>998712</v>
      </c>
      <c r="M14" s="411">
        <v>998824</v>
      </c>
      <c r="N14" s="331">
        <f t="shared" si="1"/>
        <v>-112</v>
      </c>
      <c r="O14" s="331">
        <f>$F14*N14</f>
        <v>-11200</v>
      </c>
      <c r="P14" s="331">
        <f>O14/1000000</f>
        <v>-0.0112</v>
      </c>
      <c r="Q14" s="620"/>
    </row>
    <row r="15" spans="1:17" ht="15.75" customHeight="1">
      <c r="A15" s="436"/>
      <c r="B15" s="439" t="s">
        <v>11</v>
      </c>
      <c r="C15" s="440"/>
      <c r="D15" s="43"/>
      <c r="E15" s="43"/>
      <c r="F15" s="446"/>
      <c r="G15" s="407"/>
      <c r="H15" s="408"/>
      <c r="I15" s="464"/>
      <c r="J15" s="464"/>
      <c r="K15" s="464"/>
      <c r="L15" s="465"/>
      <c r="M15" s="464"/>
      <c r="N15" s="464"/>
      <c r="O15" s="464"/>
      <c r="P15" s="464"/>
      <c r="Q15" s="171"/>
    </row>
    <row r="16" spans="1:17" s="616" customFormat="1" ht="15.75" customHeight="1">
      <c r="A16" s="436">
        <v>8</v>
      </c>
      <c r="B16" s="437" t="s">
        <v>370</v>
      </c>
      <c r="C16" s="440">
        <v>4864884</v>
      </c>
      <c r="D16" s="43" t="s">
        <v>12</v>
      </c>
      <c r="E16" s="44" t="s">
        <v>347</v>
      </c>
      <c r="F16" s="446">
        <v>1000</v>
      </c>
      <c r="G16" s="410">
        <v>989370</v>
      </c>
      <c r="H16" s="411">
        <v>989402</v>
      </c>
      <c r="I16" s="331">
        <f aca="true" t="shared" si="6" ref="I16:I27">G16-H16</f>
        <v>-32</v>
      </c>
      <c r="J16" s="331">
        <f t="shared" si="2"/>
        <v>-32000</v>
      </c>
      <c r="K16" s="331">
        <f t="shared" si="3"/>
        <v>-0.032</v>
      </c>
      <c r="L16" s="410">
        <v>1675</v>
      </c>
      <c r="M16" s="411">
        <v>1714</v>
      </c>
      <c r="N16" s="331">
        <f aca="true" t="shared" si="7" ref="N16:N27">L16-M16</f>
        <v>-39</v>
      </c>
      <c r="O16" s="331">
        <f t="shared" si="4"/>
        <v>-39000</v>
      </c>
      <c r="P16" s="331">
        <f t="shared" si="5"/>
        <v>-0.039</v>
      </c>
      <c r="Q16" s="665"/>
    </row>
    <row r="17" spans="1:17" s="616" customFormat="1" ht="15.75" customHeight="1">
      <c r="A17" s="436">
        <v>9</v>
      </c>
      <c r="B17" s="437" t="s">
        <v>93</v>
      </c>
      <c r="C17" s="440">
        <v>4864831</v>
      </c>
      <c r="D17" s="43" t="s">
        <v>12</v>
      </c>
      <c r="E17" s="44" t="s">
        <v>347</v>
      </c>
      <c r="F17" s="446">
        <v>1000</v>
      </c>
      <c r="G17" s="410">
        <v>997573</v>
      </c>
      <c r="H17" s="411">
        <v>997576</v>
      </c>
      <c r="I17" s="331">
        <f t="shared" si="6"/>
        <v>-3</v>
      </c>
      <c r="J17" s="331">
        <f t="shared" si="2"/>
        <v>-3000</v>
      </c>
      <c r="K17" s="331">
        <f t="shared" si="3"/>
        <v>-0.003</v>
      </c>
      <c r="L17" s="410">
        <v>3104</v>
      </c>
      <c r="M17" s="411">
        <v>2916</v>
      </c>
      <c r="N17" s="331">
        <f t="shared" si="7"/>
        <v>188</v>
      </c>
      <c r="O17" s="331">
        <f t="shared" si="4"/>
        <v>188000</v>
      </c>
      <c r="P17" s="331">
        <f t="shared" si="5"/>
        <v>0.188</v>
      </c>
      <c r="Q17" s="620"/>
    </row>
    <row r="18" spans="1:17" s="616" customFormat="1" ht="15.75" customHeight="1">
      <c r="A18" s="436">
        <v>10</v>
      </c>
      <c r="B18" s="437" t="s">
        <v>124</v>
      </c>
      <c r="C18" s="440">
        <v>4864832</v>
      </c>
      <c r="D18" s="43" t="s">
        <v>12</v>
      </c>
      <c r="E18" s="44" t="s">
        <v>347</v>
      </c>
      <c r="F18" s="446">
        <v>1000</v>
      </c>
      <c r="G18" s="410">
        <v>221</v>
      </c>
      <c r="H18" s="411">
        <v>259</v>
      </c>
      <c r="I18" s="331">
        <f t="shared" si="6"/>
        <v>-38</v>
      </c>
      <c r="J18" s="331">
        <f t="shared" si="2"/>
        <v>-38000</v>
      </c>
      <c r="K18" s="331">
        <f t="shared" si="3"/>
        <v>-0.038</v>
      </c>
      <c r="L18" s="410">
        <v>1031</v>
      </c>
      <c r="M18" s="411">
        <v>1329</v>
      </c>
      <c r="N18" s="331">
        <f t="shared" si="7"/>
        <v>-298</v>
      </c>
      <c r="O18" s="331">
        <f t="shared" si="4"/>
        <v>-298000</v>
      </c>
      <c r="P18" s="331">
        <f t="shared" si="5"/>
        <v>-0.298</v>
      </c>
      <c r="Q18" s="620"/>
    </row>
    <row r="19" spans="1:17" s="616" customFormat="1" ht="15.75" customHeight="1">
      <c r="A19" s="436">
        <v>11</v>
      </c>
      <c r="B19" s="437" t="s">
        <v>94</v>
      </c>
      <c r="C19" s="440">
        <v>4864833</v>
      </c>
      <c r="D19" s="43" t="s">
        <v>12</v>
      </c>
      <c r="E19" s="44" t="s">
        <v>347</v>
      </c>
      <c r="F19" s="446">
        <v>1000</v>
      </c>
      <c r="G19" s="410">
        <v>997258</v>
      </c>
      <c r="H19" s="411">
        <v>997324</v>
      </c>
      <c r="I19" s="331">
        <f t="shared" si="6"/>
        <v>-66</v>
      </c>
      <c r="J19" s="331">
        <f t="shared" si="2"/>
        <v>-66000</v>
      </c>
      <c r="K19" s="331">
        <f t="shared" si="3"/>
        <v>-0.066</v>
      </c>
      <c r="L19" s="410">
        <v>2048</v>
      </c>
      <c r="M19" s="411">
        <v>2122</v>
      </c>
      <c r="N19" s="331">
        <f t="shared" si="7"/>
        <v>-74</v>
      </c>
      <c r="O19" s="331">
        <f t="shared" si="4"/>
        <v>-74000</v>
      </c>
      <c r="P19" s="331">
        <f t="shared" si="5"/>
        <v>-0.074</v>
      </c>
      <c r="Q19" s="620"/>
    </row>
    <row r="20" spans="1:17" s="616" customFormat="1" ht="15.75" customHeight="1">
      <c r="A20" s="436">
        <v>12</v>
      </c>
      <c r="B20" s="437" t="s">
        <v>95</v>
      </c>
      <c r="C20" s="440">
        <v>4864834</v>
      </c>
      <c r="D20" s="43" t="s">
        <v>12</v>
      </c>
      <c r="E20" s="44" t="s">
        <v>347</v>
      </c>
      <c r="F20" s="446">
        <v>1000</v>
      </c>
      <c r="G20" s="410">
        <v>995069</v>
      </c>
      <c r="H20" s="411">
        <v>995127</v>
      </c>
      <c r="I20" s="331">
        <f t="shared" si="6"/>
        <v>-58</v>
      </c>
      <c r="J20" s="331">
        <f t="shared" si="2"/>
        <v>-58000</v>
      </c>
      <c r="K20" s="331">
        <f t="shared" si="3"/>
        <v>-0.058</v>
      </c>
      <c r="L20" s="410">
        <v>4923</v>
      </c>
      <c r="M20" s="411">
        <v>4872</v>
      </c>
      <c r="N20" s="331">
        <f t="shared" si="7"/>
        <v>51</v>
      </c>
      <c r="O20" s="331">
        <f t="shared" si="4"/>
        <v>51000</v>
      </c>
      <c r="P20" s="331">
        <f t="shared" si="5"/>
        <v>0.051</v>
      </c>
      <c r="Q20" s="620"/>
    </row>
    <row r="21" spans="1:17" s="616" customFormat="1" ht="15.75" customHeight="1">
      <c r="A21" s="436">
        <v>13</v>
      </c>
      <c r="B21" s="393" t="s">
        <v>96</v>
      </c>
      <c r="C21" s="440">
        <v>4864889</v>
      </c>
      <c r="D21" s="47" t="s">
        <v>12</v>
      </c>
      <c r="E21" s="44" t="s">
        <v>347</v>
      </c>
      <c r="F21" s="446">
        <v>1000</v>
      </c>
      <c r="G21" s="410">
        <v>998484</v>
      </c>
      <c r="H21" s="411">
        <v>998527</v>
      </c>
      <c r="I21" s="331">
        <f t="shared" si="6"/>
        <v>-43</v>
      </c>
      <c r="J21" s="331">
        <f>$F21*I21</f>
        <v>-43000</v>
      </c>
      <c r="K21" s="331">
        <f>J21/1000000</f>
        <v>-0.043</v>
      </c>
      <c r="L21" s="410">
        <v>999468</v>
      </c>
      <c r="M21" s="411">
        <v>999530</v>
      </c>
      <c r="N21" s="331">
        <f t="shared" si="7"/>
        <v>-62</v>
      </c>
      <c r="O21" s="331">
        <f>$F21*N21</f>
        <v>-62000</v>
      </c>
      <c r="P21" s="331">
        <f>O21/1000000</f>
        <v>-0.062</v>
      </c>
      <c r="Q21" s="620"/>
    </row>
    <row r="22" spans="1:17" s="616" customFormat="1" ht="15.75" customHeight="1">
      <c r="A22" s="436">
        <v>14</v>
      </c>
      <c r="B22" s="437" t="s">
        <v>97</v>
      </c>
      <c r="C22" s="440">
        <v>4864836</v>
      </c>
      <c r="D22" s="43" t="s">
        <v>12</v>
      </c>
      <c r="E22" s="44" t="s">
        <v>347</v>
      </c>
      <c r="F22" s="446">
        <v>1000</v>
      </c>
      <c r="G22" s="410">
        <v>999336</v>
      </c>
      <c r="H22" s="411">
        <v>999342</v>
      </c>
      <c r="I22" s="331">
        <f t="shared" si="6"/>
        <v>-6</v>
      </c>
      <c r="J22" s="331">
        <f t="shared" si="2"/>
        <v>-6000</v>
      </c>
      <c r="K22" s="331">
        <f t="shared" si="3"/>
        <v>-0.006</v>
      </c>
      <c r="L22" s="410">
        <v>17213</v>
      </c>
      <c r="M22" s="411">
        <v>17318</v>
      </c>
      <c r="N22" s="331">
        <f t="shared" si="7"/>
        <v>-105</v>
      </c>
      <c r="O22" s="331">
        <f t="shared" si="4"/>
        <v>-105000</v>
      </c>
      <c r="P22" s="331">
        <f t="shared" si="5"/>
        <v>-0.105</v>
      </c>
      <c r="Q22" s="620"/>
    </row>
    <row r="23" spans="1:17" s="616" customFormat="1" ht="15.75" customHeight="1">
      <c r="A23" s="436">
        <v>15</v>
      </c>
      <c r="B23" s="437" t="s">
        <v>98</v>
      </c>
      <c r="C23" s="440">
        <v>4864895</v>
      </c>
      <c r="D23" s="43" t="s">
        <v>12</v>
      </c>
      <c r="E23" s="44" t="s">
        <v>347</v>
      </c>
      <c r="F23" s="446">
        <v>800</v>
      </c>
      <c r="G23" s="410">
        <v>999933</v>
      </c>
      <c r="H23" s="411">
        <v>999922</v>
      </c>
      <c r="I23" s="331">
        <f>G23-H23</f>
        <v>11</v>
      </c>
      <c r="J23" s="331">
        <f>$F23*I23</f>
        <v>8800</v>
      </c>
      <c r="K23" s="331">
        <f>J23/1000000</f>
        <v>0.0088</v>
      </c>
      <c r="L23" s="410">
        <v>1000093</v>
      </c>
      <c r="M23" s="411">
        <v>999989</v>
      </c>
      <c r="N23" s="331">
        <f>L23-M23</f>
        <v>104</v>
      </c>
      <c r="O23" s="331">
        <f>$F23*N23</f>
        <v>83200</v>
      </c>
      <c r="P23" s="331">
        <f>O23/1000000</f>
        <v>0.0832</v>
      </c>
      <c r="Q23" s="620"/>
    </row>
    <row r="24" spans="1:17" s="616" customFormat="1" ht="15.75" customHeight="1">
      <c r="A24" s="436">
        <v>16</v>
      </c>
      <c r="B24" s="437" t="s">
        <v>99</v>
      </c>
      <c r="C24" s="440">
        <v>4864838</v>
      </c>
      <c r="D24" s="43" t="s">
        <v>12</v>
      </c>
      <c r="E24" s="44" t="s">
        <v>347</v>
      </c>
      <c r="F24" s="446">
        <v>1000</v>
      </c>
      <c r="G24" s="410">
        <v>999727</v>
      </c>
      <c r="H24" s="411">
        <v>999728</v>
      </c>
      <c r="I24" s="331">
        <f t="shared" si="6"/>
        <v>-1</v>
      </c>
      <c r="J24" s="331">
        <f t="shared" si="2"/>
        <v>-1000</v>
      </c>
      <c r="K24" s="331">
        <f t="shared" si="3"/>
        <v>-0.001</v>
      </c>
      <c r="L24" s="410">
        <v>28837</v>
      </c>
      <c r="M24" s="411">
        <v>28526</v>
      </c>
      <c r="N24" s="331">
        <f t="shared" si="7"/>
        <v>311</v>
      </c>
      <c r="O24" s="331">
        <f t="shared" si="4"/>
        <v>311000</v>
      </c>
      <c r="P24" s="331">
        <f t="shared" si="5"/>
        <v>0.311</v>
      </c>
      <c r="Q24" s="620"/>
    </row>
    <row r="25" spans="1:17" s="616" customFormat="1" ht="15.75" customHeight="1">
      <c r="A25" s="436">
        <v>17</v>
      </c>
      <c r="B25" s="437" t="s">
        <v>122</v>
      </c>
      <c r="C25" s="440">
        <v>4864839</v>
      </c>
      <c r="D25" s="43" t="s">
        <v>12</v>
      </c>
      <c r="E25" s="44" t="s">
        <v>347</v>
      </c>
      <c r="F25" s="446">
        <v>1000</v>
      </c>
      <c r="G25" s="410">
        <v>1353</v>
      </c>
      <c r="H25" s="411">
        <v>1358</v>
      </c>
      <c r="I25" s="331">
        <f t="shared" si="6"/>
        <v>-5</v>
      </c>
      <c r="J25" s="331">
        <f t="shared" si="2"/>
        <v>-5000</v>
      </c>
      <c r="K25" s="331">
        <f t="shared" si="3"/>
        <v>-0.005</v>
      </c>
      <c r="L25" s="410">
        <v>9592</v>
      </c>
      <c r="M25" s="411">
        <v>9503</v>
      </c>
      <c r="N25" s="331">
        <f t="shared" si="7"/>
        <v>89</v>
      </c>
      <c r="O25" s="331">
        <f t="shared" si="4"/>
        <v>89000</v>
      </c>
      <c r="P25" s="331">
        <f t="shared" si="5"/>
        <v>0.089</v>
      </c>
      <c r="Q25" s="620"/>
    </row>
    <row r="26" spans="1:17" s="616" customFormat="1" ht="15.75" customHeight="1">
      <c r="A26" s="436">
        <v>18</v>
      </c>
      <c r="B26" s="437" t="s">
        <v>125</v>
      </c>
      <c r="C26" s="440">
        <v>4864788</v>
      </c>
      <c r="D26" s="43" t="s">
        <v>12</v>
      </c>
      <c r="E26" s="44" t="s">
        <v>347</v>
      </c>
      <c r="F26" s="446">
        <v>100</v>
      </c>
      <c r="G26" s="410">
        <v>11987</v>
      </c>
      <c r="H26" s="411">
        <v>11970</v>
      </c>
      <c r="I26" s="331">
        <f t="shared" si="6"/>
        <v>17</v>
      </c>
      <c r="J26" s="331">
        <f t="shared" si="2"/>
        <v>1700</v>
      </c>
      <c r="K26" s="331">
        <f t="shared" si="3"/>
        <v>0.0017</v>
      </c>
      <c r="L26" s="410">
        <v>343</v>
      </c>
      <c r="M26" s="411">
        <v>338</v>
      </c>
      <c r="N26" s="331">
        <f t="shared" si="7"/>
        <v>5</v>
      </c>
      <c r="O26" s="331">
        <f t="shared" si="4"/>
        <v>500</v>
      </c>
      <c r="P26" s="331">
        <f t="shared" si="5"/>
        <v>0.0005</v>
      </c>
      <c r="Q26" s="620"/>
    </row>
    <row r="27" spans="1:17" s="616" customFormat="1" ht="15.75" customHeight="1">
      <c r="A27" s="436">
        <v>19</v>
      </c>
      <c r="B27" s="437" t="s">
        <v>123</v>
      </c>
      <c r="C27" s="440">
        <v>4864883</v>
      </c>
      <c r="D27" s="43" t="s">
        <v>12</v>
      </c>
      <c r="E27" s="44" t="s">
        <v>347</v>
      </c>
      <c r="F27" s="446">
        <v>1000</v>
      </c>
      <c r="G27" s="410">
        <v>998195</v>
      </c>
      <c r="H27" s="411">
        <v>998125</v>
      </c>
      <c r="I27" s="331">
        <f t="shared" si="6"/>
        <v>70</v>
      </c>
      <c r="J27" s="331">
        <f t="shared" si="2"/>
        <v>70000</v>
      </c>
      <c r="K27" s="331">
        <f t="shared" si="3"/>
        <v>0.07</v>
      </c>
      <c r="L27" s="410">
        <v>15338</v>
      </c>
      <c r="M27" s="411">
        <v>15200</v>
      </c>
      <c r="N27" s="331">
        <f t="shared" si="7"/>
        <v>138</v>
      </c>
      <c r="O27" s="331">
        <f t="shared" si="4"/>
        <v>138000</v>
      </c>
      <c r="P27" s="331">
        <f t="shared" si="5"/>
        <v>0.138</v>
      </c>
      <c r="Q27" s="620"/>
    </row>
    <row r="28" spans="1:17" s="616" customFormat="1" ht="15.75" customHeight="1">
      <c r="A28" s="436"/>
      <c r="B28" s="439" t="s">
        <v>100</v>
      </c>
      <c r="C28" s="440"/>
      <c r="D28" s="43"/>
      <c r="E28" s="43"/>
      <c r="F28" s="446"/>
      <c r="G28" s="410"/>
      <c r="H28" s="411"/>
      <c r="I28" s="677"/>
      <c r="J28" s="677"/>
      <c r="K28" s="147"/>
      <c r="L28" s="675"/>
      <c r="M28" s="677"/>
      <c r="N28" s="677"/>
      <c r="O28" s="677"/>
      <c r="P28" s="147"/>
      <c r="Q28" s="620"/>
    </row>
    <row r="29" spans="1:17" s="616" customFormat="1" ht="15.75" customHeight="1">
      <c r="A29" s="436">
        <v>20</v>
      </c>
      <c r="B29" s="437" t="s">
        <v>101</v>
      </c>
      <c r="C29" s="440">
        <v>4864954</v>
      </c>
      <c r="D29" s="43" t="s">
        <v>12</v>
      </c>
      <c r="E29" s="44" t="s">
        <v>347</v>
      </c>
      <c r="F29" s="446">
        <v>1375</v>
      </c>
      <c r="G29" s="410">
        <v>999999</v>
      </c>
      <c r="H29" s="411">
        <v>999999</v>
      </c>
      <c r="I29" s="331">
        <f>G29-H29</f>
        <v>0</v>
      </c>
      <c r="J29" s="331">
        <f>$F29*I29</f>
        <v>0</v>
      </c>
      <c r="K29" s="331">
        <f>J29/1000000</f>
        <v>0</v>
      </c>
      <c r="L29" s="410">
        <v>971021</v>
      </c>
      <c r="M29" s="411">
        <v>973181</v>
      </c>
      <c r="N29" s="331">
        <f>L29-M29</f>
        <v>-2160</v>
      </c>
      <c r="O29" s="331">
        <f>$F29*N29</f>
        <v>-2970000</v>
      </c>
      <c r="P29" s="331">
        <f>O29/1000000</f>
        <v>-2.97</v>
      </c>
      <c r="Q29" s="620"/>
    </row>
    <row r="30" spans="1:17" s="616" customFormat="1" ht="15.75" customHeight="1">
      <c r="A30" s="436">
        <v>21</v>
      </c>
      <c r="B30" s="437" t="s">
        <v>102</v>
      </c>
      <c r="C30" s="440">
        <v>4865042</v>
      </c>
      <c r="D30" s="43" t="s">
        <v>12</v>
      </c>
      <c r="E30" s="44" t="s">
        <v>347</v>
      </c>
      <c r="F30" s="446">
        <v>1100</v>
      </c>
      <c r="G30" s="410">
        <v>999998</v>
      </c>
      <c r="H30" s="411">
        <v>999998</v>
      </c>
      <c r="I30" s="331">
        <f>G30-H30</f>
        <v>0</v>
      </c>
      <c r="J30" s="331">
        <f t="shared" si="2"/>
        <v>0</v>
      </c>
      <c r="K30" s="331">
        <f t="shared" si="3"/>
        <v>0</v>
      </c>
      <c r="L30" s="410">
        <v>679380</v>
      </c>
      <c r="M30" s="411">
        <v>683076</v>
      </c>
      <c r="N30" s="331">
        <f>L30-M30</f>
        <v>-3696</v>
      </c>
      <c r="O30" s="331">
        <f t="shared" si="4"/>
        <v>-4065600</v>
      </c>
      <c r="P30" s="331">
        <f t="shared" si="5"/>
        <v>-4.0656</v>
      </c>
      <c r="Q30" s="620"/>
    </row>
    <row r="31" spans="1:17" s="616" customFormat="1" ht="15.75" customHeight="1">
      <c r="A31" s="436">
        <v>22</v>
      </c>
      <c r="B31" s="437" t="s">
        <v>368</v>
      </c>
      <c r="C31" s="440">
        <v>4864943</v>
      </c>
      <c r="D31" s="43" t="s">
        <v>12</v>
      </c>
      <c r="E31" s="44" t="s">
        <v>347</v>
      </c>
      <c r="F31" s="446">
        <v>1000</v>
      </c>
      <c r="G31" s="410">
        <v>980757</v>
      </c>
      <c r="H31" s="411">
        <v>980958</v>
      </c>
      <c r="I31" s="331">
        <f>G31-H31</f>
        <v>-201</v>
      </c>
      <c r="J31" s="331">
        <f>$F31*I31</f>
        <v>-201000</v>
      </c>
      <c r="K31" s="331">
        <f>J31/1000000</f>
        <v>-0.201</v>
      </c>
      <c r="L31" s="410">
        <v>8219</v>
      </c>
      <c r="M31" s="411">
        <v>8294</v>
      </c>
      <c r="N31" s="331">
        <f>L31-M31</f>
        <v>-75</v>
      </c>
      <c r="O31" s="331">
        <f>$F31*N31</f>
        <v>-75000</v>
      </c>
      <c r="P31" s="331">
        <f>O31/1000000</f>
        <v>-0.075</v>
      </c>
      <c r="Q31" s="620"/>
    </row>
    <row r="32" spans="1:17" s="616" customFormat="1" ht="15.75" customHeight="1">
      <c r="A32" s="436"/>
      <c r="B32" s="439" t="s">
        <v>32</v>
      </c>
      <c r="C32" s="440"/>
      <c r="D32" s="43"/>
      <c r="E32" s="43"/>
      <c r="F32" s="446"/>
      <c r="G32" s="410"/>
      <c r="H32" s="411"/>
      <c r="I32" s="331"/>
      <c r="J32" s="331"/>
      <c r="K32" s="147">
        <f>SUM(K16:K31)</f>
        <v>-0.3725</v>
      </c>
      <c r="L32" s="330"/>
      <c r="M32" s="331"/>
      <c r="N32" s="331"/>
      <c r="O32" s="331"/>
      <c r="P32" s="147">
        <f>SUM(P16:P31)</f>
        <v>-6.8279000000000005</v>
      </c>
      <c r="Q32" s="620"/>
    </row>
    <row r="33" spans="1:17" s="616" customFormat="1" ht="15.75" customHeight="1">
      <c r="A33" s="436">
        <v>23</v>
      </c>
      <c r="B33" s="437" t="s">
        <v>103</v>
      </c>
      <c r="C33" s="440">
        <v>4864910</v>
      </c>
      <c r="D33" s="43" t="s">
        <v>12</v>
      </c>
      <c r="E33" s="44" t="s">
        <v>347</v>
      </c>
      <c r="F33" s="446">
        <v>-1000</v>
      </c>
      <c r="G33" s="410">
        <v>950102</v>
      </c>
      <c r="H33" s="411">
        <v>950112</v>
      </c>
      <c r="I33" s="331">
        <f>G33-H33</f>
        <v>-10</v>
      </c>
      <c r="J33" s="331">
        <f t="shared" si="2"/>
        <v>10000</v>
      </c>
      <c r="K33" s="331">
        <f t="shared" si="3"/>
        <v>0.01</v>
      </c>
      <c r="L33" s="410">
        <v>944875</v>
      </c>
      <c r="M33" s="411">
        <v>945604</v>
      </c>
      <c r="N33" s="331">
        <f>L33-M33</f>
        <v>-729</v>
      </c>
      <c r="O33" s="331">
        <f t="shared" si="4"/>
        <v>729000</v>
      </c>
      <c r="P33" s="331">
        <f t="shared" si="5"/>
        <v>0.729</v>
      </c>
      <c r="Q33" s="620"/>
    </row>
    <row r="34" spans="1:17" s="616" customFormat="1" ht="15.75" customHeight="1">
      <c r="A34" s="436">
        <v>24</v>
      </c>
      <c r="B34" s="437" t="s">
        <v>104</v>
      </c>
      <c r="C34" s="440">
        <v>4864911</v>
      </c>
      <c r="D34" s="43" t="s">
        <v>12</v>
      </c>
      <c r="E34" s="44" t="s">
        <v>347</v>
      </c>
      <c r="F34" s="446">
        <v>-1000</v>
      </c>
      <c r="G34" s="410">
        <v>960017</v>
      </c>
      <c r="H34" s="411">
        <v>959769</v>
      </c>
      <c r="I34" s="331">
        <f>G34-H34</f>
        <v>248</v>
      </c>
      <c r="J34" s="331">
        <f t="shared" si="2"/>
        <v>-248000</v>
      </c>
      <c r="K34" s="331">
        <f t="shared" si="3"/>
        <v>-0.248</v>
      </c>
      <c r="L34" s="410">
        <v>955032</v>
      </c>
      <c r="M34" s="411">
        <v>955059</v>
      </c>
      <c r="N34" s="331">
        <f>L34-M34</f>
        <v>-27</v>
      </c>
      <c r="O34" s="331">
        <f t="shared" si="4"/>
        <v>27000</v>
      </c>
      <c r="P34" s="331">
        <f t="shared" si="5"/>
        <v>0.027</v>
      </c>
      <c r="Q34" s="620"/>
    </row>
    <row r="35" spans="1:17" ht="15.75" customHeight="1">
      <c r="A35" s="436">
        <v>25</v>
      </c>
      <c r="B35" s="481" t="s">
        <v>146</v>
      </c>
      <c r="C35" s="447">
        <v>4902528</v>
      </c>
      <c r="D35" s="13" t="s">
        <v>12</v>
      </c>
      <c r="E35" s="44" t="s">
        <v>347</v>
      </c>
      <c r="F35" s="447">
        <v>300</v>
      </c>
      <c r="G35" s="407">
        <v>15</v>
      </c>
      <c r="H35" s="408">
        <v>15</v>
      </c>
      <c r="I35" s="464">
        <f>G35-H35</f>
        <v>0</v>
      </c>
      <c r="J35" s="464">
        <f>$F35*I35</f>
        <v>0</v>
      </c>
      <c r="K35" s="464">
        <f>J35/1000000</f>
        <v>0</v>
      </c>
      <c r="L35" s="407">
        <v>457</v>
      </c>
      <c r="M35" s="408">
        <v>455</v>
      </c>
      <c r="N35" s="464">
        <f>L35-M35</f>
        <v>2</v>
      </c>
      <c r="O35" s="464">
        <f>$F35*N35</f>
        <v>600</v>
      </c>
      <c r="P35" s="464">
        <f>O35/1000000</f>
        <v>0.0006</v>
      </c>
      <c r="Q35" s="489"/>
    </row>
    <row r="36" spans="1:17" ht="15.75" customHeight="1">
      <c r="A36" s="436"/>
      <c r="B36" s="439" t="s">
        <v>27</v>
      </c>
      <c r="C36" s="440"/>
      <c r="D36" s="43"/>
      <c r="E36" s="43"/>
      <c r="F36" s="446"/>
      <c r="G36" s="407"/>
      <c r="H36" s="408"/>
      <c r="I36" s="464"/>
      <c r="J36" s="464"/>
      <c r="K36" s="464"/>
      <c r="L36" s="465"/>
      <c r="M36" s="464"/>
      <c r="N36" s="464"/>
      <c r="O36" s="464"/>
      <c r="P36" s="464"/>
      <c r="Q36" s="171"/>
    </row>
    <row r="37" spans="1:17" ht="15">
      <c r="A37" s="436">
        <v>26</v>
      </c>
      <c r="B37" s="393" t="s">
        <v>46</v>
      </c>
      <c r="C37" s="440">
        <v>5128409</v>
      </c>
      <c r="D37" s="47" t="s">
        <v>12</v>
      </c>
      <c r="E37" s="44" t="s">
        <v>347</v>
      </c>
      <c r="F37" s="446">
        <v>1000</v>
      </c>
      <c r="G37" s="410">
        <v>857</v>
      </c>
      <c r="H37" s="411">
        <v>847</v>
      </c>
      <c r="I37" s="331">
        <f>G37-H37</f>
        <v>10</v>
      </c>
      <c r="J37" s="331">
        <f t="shared" si="2"/>
        <v>10000</v>
      </c>
      <c r="K37" s="331">
        <f t="shared" si="3"/>
        <v>0.01</v>
      </c>
      <c r="L37" s="410">
        <v>7871</v>
      </c>
      <c r="M37" s="411">
        <v>7389</v>
      </c>
      <c r="N37" s="331">
        <f>L37-M37</f>
        <v>482</v>
      </c>
      <c r="O37" s="331">
        <f t="shared" si="4"/>
        <v>482000</v>
      </c>
      <c r="P37" s="331">
        <f t="shared" si="5"/>
        <v>0.482</v>
      </c>
      <c r="Q37" s="508"/>
    </row>
    <row r="38" spans="1:17" ht="15.75" customHeight="1">
      <c r="A38" s="436"/>
      <c r="B38" s="439" t="s">
        <v>105</v>
      </c>
      <c r="C38" s="440"/>
      <c r="D38" s="43"/>
      <c r="E38" s="43"/>
      <c r="F38" s="446"/>
      <c r="G38" s="407"/>
      <c r="H38" s="408"/>
      <c r="I38" s="464"/>
      <c r="J38" s="464"/>
      <c r="K38" s="464"/>
      <c r="L38" s="465"/>
      <c r="M38" s="464"/>
      <c r="N38" s="464"/>
      <c r="O38" s="464"/>
      <c r="P38" s="464"/>
      <c r="Q38" s="171"/>
    </row>
    <row r="39" spans="1:17" s="616" customFormat="1" ht="15.75" customHeight="1">
      <c r="A39" s="436">
        <v>27</v>
      </c>
      <c r="B39" s="437" t="s">
        <v>106</v>
      </c>
      <c r="C39" s="440">
        <v>4864962</v>
      </c>
      <c r="D39" s="43" t="s">
        <v>12</v>
      </c>
      <c r="E39" s="44" t="s">
        <v>347</v>
      </c>
      <c r="F39" s="446">
        <v>-1000</v>
      </c>
      <c r="G39" s="410">
        <v>73998</v>
      </c>
      <c r="H39" s="411">
        <v>73800</v>
      </c>
      <c r="I39" s="331">
        <f>G39-H39</f>
        <v>198</v>
      </c>
      <c r="J39" s="331">
        <f t="shared" si="2"/>
        <v>-198000</v>
      </c>
      <c r="K39" s="331">
        <f t="shared" si="3"/>
        <v>-0.198</v>
      </c>
      <c r="L39" s="410">
        <v>974689</v>
      </c>
      <c r="M39" s="411">
        <v>974928</v>
      </c>
      <c r="N39" s="331">
        <f>L39-M39</f>
        <v>-239</v>
      </c>
      <c r="O39" s="331">
        <f t="shared" si="4"/>
        <v>239000</v>
      </c>
      <c r="P39" s="331">
        <f t="shared" si="5"/>
        <v>0.239</v>
      </c>
      <c r="Q39" s="620"/>
    </row>
    <row r="40" spans="1:17" s="616" customFormat="1" ht="15.75" customHeight="1">
      <c r="A40" s="436">
        <v>28</v>
      </c>
      <c r="B40" s="437" t="s">
        <v>107</v>
      </c>
      <c r="C40" s="440">
        <v>4865033</v>
      </c>
      <c r="D40" s="43" t="s">
        <v>12</v>
      </c>
      <c r="E40" s="44" t="s">
        <v>347</v>
      </c>
      <c r="F40" s="446">
        <v>-1000</v>
      </c>
      <c r="G40" s="410">
        <v>53499</v>
      </c>
      <c r="H40" s="411">
        <v>53445</v>
      </c>
      <c r="I40" s="331">
        <f>G40-H40</f>
        <v>54</v>
      </c>
      <c r="J40" s="331">
        <f t="shared" si="2"/>
        <v>-54000</v>
      </c>
      <c r="K40" s="331">
        <f t="shared" si="3"/>
        <v>-0.054</v>
      </c>
      <c r="L40" s="410">
        <v>970082</v>
      </c>
      <c r="M40" s="411">
        <v>970203</v>
      </c>
      <c r="N40" s="331">
        <f>L40-M40</f>
        <v>-121</v>
      </c>
      <c r="O40" s="331">
        <f t="shared" si="4"/>
        <v>121000</v>
      </c>
      <c r="P40" s="331">
        <f t="shared" si="5"/>
        <v>0.121</v>
      </c>
      <c r="Q40" s="620"/>
    </row>
    <row r="41" spans="1:17" s="616" customFormat="1" ht="15.75" customHeight="1">
      <c r="A41" s="436">
        <v>29</v>
      </c>
      <c r="B41" s="437" t="s">
        <v>108</v>
      </c>
      <c r="C41" s="440">
        <v>5128420</v>
      </c>
      <c r="D41" s="43" t="s">
        <v>12</v>
      </c>
      <c r="E41" s="44" t="s">
        <v>347</v>
      </c>
      <c r="F41" s="446">
        <v>-1000</v>
      </c>
      <c r="G41" s="410">
        <v>994139</v>
      </c>
      <c r="H41" s="411">
        <v>994078</v>
      </c>
      <c r="I41" s="331">
        <f>G41-H41</f>
        <v>61</v>
      </c>
      <c r="J41" s="331">
        <f t="shared" si="2"/>
        <v>-61000</v>
      </c>
      <c r="K41" s="331">
        <f t="shared" si="3"/>
        <v>-0.061</v>
      </c>
      <c r="L41" s="410">
        <v>993408</v>
      </c>
      <c r="M41" s="411">
        <v>993843</v>
      </c>
      <c r="N41" s="331">
        <f>L41-M41</f>
        <v>-435</v>
      </c>
      <c r="O41" s="331">
        <f t="shared" si="4"/>
        <v>435000</v>
      </c>
      <c r="P41" s="331">
        <f t="shared" si="5"/>
        <v>0.435</v>
      </c>
      <c r="Q41" s="665"/>
    </row>
    <row r="42" spans="1:17" s="616" customFormat="1" ht="15.75" customHeight="1">
      <c r="A42" s="436">
        <v>30</v>
      </c>
      <c r="B42" s="393" t="s">
        <v>109</v>
      </c>
      <c r="C42" s="440">
        <v>4864906</v>
      </c>
      <c r="D42" s="43" t="s">
        <v>12</v>
      </c>
      <c r="E42" s="44" t="s">
        <v>347</v>
      </c>
      <c r="F42" s="446">
        <v>-1000</v>
      </c>
      <c r="G42" s="410">
        <v>997615</v>
      </c>
      <c r="H42" s="411">
        <v>997524</v>
      </c>
      <c r="I42" s="331">
        <f>G42-H42</f>
        <v>91</v>
      </c>
      <c r="J42" s="331">
        <f>$F42*I42</f>
        <v>-91000</v>
      </c>
      <c r="K42" s="331">
        <f>J42/1000000</f>
        <v>-0.091</v>
      </c>
      <c r="L42" s="410">
        <v>999477</v>
      </c>
      <c r="M42" s="411">
        <v>999426</v>
      </c>
      <c r="N42" s="331">
        <f>L42-M42</f>
        <v>51</v>
      </c>
      <c r="O42" s="331">
        <f>$F42*N42</f>
        <v>-51000</v>
      </c>
      <c r="P42" s="331">
        <f>O42/1000000</f>
        <v>-0.051</v>
      </c>
      <c r="Q42" s="645"/>
    </row>
    <row r="43" spans="1:17" ht="15.75" customHeight="1">
      <c r="A43" s="436"/>
      <c r="B43" s="439" t="s">
        <v>411</v>
      </c>
      <c r="C43" s="440"/>
      <c r="D43" s="630"/>
      <c r="E43" s="631"/>
      <c r="F43" s="446"/>
      <c r="G43" s="465"/>
      <c r="H43" s="464"/>
      <c r="I43" s="464"/>
      <c r="J43" s="464"/>
      <c r="K43" s="464"/>
      <c r="L43" s="465"/>
      <c r="M43" s="464"/>
      <c r="N43" s="464"/>
      <c r="O43" s="464"/>
      <c r="P43" s="464"/>
      <c r="Q43" s="213"/>
    </row>
    <row r="44" spans="1:17" s="616" customFormat="1" ht="15.75" customHeight="1">
      <c r="A44" s="436">
        <v>31</v>
      </c>
      <c r="B44" s="437" t="s">
        <v>106</v>
      </c>
      <c r="C44" s="440">
        <v>4865002</v>
      </c>
      <c r="D44" s="630" t="s">
        <v>12</v>
      </c>
      <c r="E44" s="631" t="s">
        <v>347</v>
      </c>
      <c r="F44" s="446">
        <v>-2000</v>
      </c>
      <c r="G44" s="410">
        <v>4638</v>
      </c>
      <c r="H44" s="411">
        <v>4718</v>
      </c>
      <c r="I44" s="331">
        <f>G44-H44</f>
        <v>-80</v>
      </c>
      <c r="J44" s="331">
        <f>$F44*I44</f>
        <v>160000</v>
      </c>
      <c r="K44" s="331">
        <f>J44/1000000</f>
        <v>0.16</v>
      </c>
      <c r="L44" s="410">
        <v>999510</v>
      </c>
      <c r="M44" s="411">
        <v>999529</v>
      </c>
      <c r="N44" s="331">
        <f>L44-M44</f>
        <v>-19</v>
      </c>
      <c r="O44" s="331">
        <f>$F44*N44</f>
        <v>38000</v>
      </c>
      <c r="P44" s="331">
        <f>O44/1000000</f>
        <v>0.038</v>
      </c>
      <c r="Q44" s="657"/>
    </row>
    <row r="45" spans="1:17" s="616" customFormat="1" ht="15.75" customHeight="1">
      <c r="A45" s="436">
        <v>32</v>
      </c>
      <c r="B45" s="437" t="s">
        <v>414</v>
      </c>
      <c r="C45" s="440">
        <v>5128431</v>
      </c>
      <c r="D45" s="630" t="s">
        <v>12</v>
      </c>
      <c r="E45" s="631" t="s">
        <v>347</v>
      </c>
      <c r="F45" s="446">
        <v>-2000</v>
      </c>
      <c r="G45" s="410">
        <v>999127</v>
      </c>
      <c r="H45" s="411">
        <v>999190</v>
      </c>
      <c r="I45" s="331">
        <f>G45-H45</f>
        <v>-63</v>
      </c>
      <c r="J45" s="331">
        <f>$F45*I45</f>
        <v>126000</v>
      </c>
      <c r="K45" s="331">
        <f>J45/1000000</f>
        <v>0.126</v>
      </c>
      <c r="L45" s="410">
        <v>999918</v>
      </c>
      <c r="M45" s="411">
        <v>999931</v>
      </c>
      <c r="N45" s="331">
        <f>L45-M45</f>
        <v>-13</v>
      </c>
      <c r="O45" s="331">
        <f>$F45*N45</f>
        <v>26000</v>
      </c>
      <c r="P45" s="331">
        <f>O45/1000000</f>
        <v>0.026</v>
      </c>
      <c r="Q45" s="632"/>
    </row>
    <row r="46" spans="1:17" s="616" customFormat="1" ht="15.75" customHeight="1">
      <c r="A46" s="436">
        <v>33</v>
      </c>
      <c r="B46" s="437" t="s">
        <v>412</v>
      </c>
      <c r="C46" s="440">
        <v>5128452</v>
      </c>
      <c r="D46" s="630" t="s">
        <v>12</v>
      </c>
      <c r="E46" s="631" t="s">
        <v>347</v>
      </c>
      <c r="F46" s="446">
        <v>-1000</v>
      </c>
      <c r="G46" s="410">
        <v>998069</v>
      </c>
      <c r="H46" s="411">
        <v>998200</v>
      </c>
      <c r="I46" s="331">
        <f>G46-H46</f>
        <v>-131</v>
      </c>
      <c r="J46" s="331">
        <f>$F46*I46</f>
        <v>131000</v>
      </c>
      <c r="K46" s="331">
        <f>J46/1000000</f>
        <v>0.131</v>
      </c>
      <c r="L46" s="410">
        <v>999905</v>
      </c>
      <c r="M46" s="411">
        <v>999919</v>
      </c>
      <c r="N46" s="331">
        <f>L46-M46</f>
        <v>-14</v>
      </c>
      <c r="O46" s="331">
        <f>$F46*N46</f>
        <v>14000</v>
      </c>
      <c r="P46" s="331">
        <f>O46/1000000</f>
        <v>0.014</v>
      </c>
      <c r="Q46" s="657"/>
    </row>
    <row r="47" spans="1:17" s="616" customFormat="1" ht="15.75" customHeight="1">
      <c r="A47" s="436"/>
      <c r="B47" s="439" t="s">
        <v>42</v>
      </c>
      <c r="C47" s="440"/>
      <c r="D47" s="43"/>
      <c r="E47" s="43"/>
      <c r="F47" s="446"/>
      <c r="G47" s="410"/>
      <c r="H47" s="411"/>
      <c r="I47" s="331"/>
      <c r="J47" s="331"/>
      <c r="K47" s="331"/>
      <c r="L47" s="330"/>
      <c r="M47" s="331"/>
      <c r="N47" s="331"/>
      <c r="O47" s="331"/>
      <c r="P47" s="331"/>
      <c r="Q47" s="620"/>
    </row>
    <row r="48" spans="1:17" s="616" customFormat="1" ht="15.75" customHeight="1">
      <c r="A48" s="436"/>
      <c r="B48" s="438" t="s">
        <v>18</v>
      </c>
      <c r="C48" s="440"/>
      <c r="D48" s="47"/>
      <c r="E48" s="47"/>
      <c r="F48" s="446"/>
      <c r="G48" s="410"/>
      <c r="H48" s="411"/>
      <c r="I48" s="331"/>
      <c r="J48" s="331"/>
      <c r="K48" s="331"/>
      <c r="L48" s="330"/>
      <c r="M48" s="331"/>
      <c r="N48" s="331"/>
      <c r="O48" s="331"/>
      <c r="P48" s="331"/>
      <c r="Q48" s="620"/>
    </row>
    <row r="49" spans="1:17" s="616" customFormat="1" ht="15.75" customHeight="1">
      <c r="A49" s="436">
        <v>34</v>
      </c>
      <c r="B49" s="437" t="s">
        <v>19</v>
      </c>
      <c r="C49" s="440">
        <v>4864808</v>
      </c>
      <c r="D49" s="43" t="s">
        <v>12</v>
      </c>
      <c r="E49" s="44" t="s">
        <v>347</v>
      </c>
      <c r="F49" s="446">
        <v>200</v>
      </c>
      <c r="G49" s="410">
        <v>11770</v>
      </c>
      <c r="H49" s="411">
        <v>11770</v>
      </c>
      <c r="I49" s="331">
        <f>G49-H49</f>
        <v>0</v>
      </c>
      <c r="J49" s="331">
        <f>$F49*I49</f>
        <v>0</v>
      </c>
      <c r="K49" s="331">
        <f>J49/1000000</f>
        <v>0</v>
      </c>
      <c r="L49" s="410">
        <v>20656</v>
      </c>
      <c r="M49" s="411">
        <v>22183</v>
      </c>
      <c r="N49" s="331">
        <f>L49-M49</f>
        <v>-1527</v>
      </c>
      <c r="O49" s="331">
        <f>$F49*N49</f>
        <v>-305400</v>
      </c>
      <c r="P49" s="331">
        <f>O49/1000000</f>
        <v>-0.3054</v>
      </c>
      <c r="Q49" s="658"/>
    </row>
    <row r="50" spans="1:17" s="616" customFormat="1" ht="15.75" customHeight="1">
      <c r="A50" s="436">
        <v>35</v>
      </c>
      <c r="B50" s="437" t="s">
        <v>20</v>
      </c>
      <c r="C50" s="440">
        <v>4865144</v>
      </c>
      <c r="D50" s="43" t="s">
        <v>12</v>
      </c>
      <c r="E50" s="44" t="s">
        <v>347</v>
      </c>
      <c r="F50" s="446">
        <v>1000</v>
      </c>
      <c r="G50" s="410">
        <v>86052</v>
      </c>
      <c r="H50" s="411">
        <v>86052</v>
      </c>
      <c r="I50" s="331">
        <f>G50-H50</f>
        <v>0</v>
      </c>
      <c r="J50" s="331">
        <f>$F50*I50</f>
        <v>0</v>
      </c>
      <c r="K50" s="331">
        <f>J50/1000000</f>
        <v>0</v>
      </c>
      <c r="L50" s="410">
        <v>121189</v>
      </c>
      <c r="M50" s="411">
        <v>120269</v>
      </c>
      <c r="N50" s="331">
        <f>L50-M50</f>
        <v>920</v>
      </c>
      <c r="O50" s="331">
        <f>$F50*N50</f>
        <v>920000</v>
      </c>
      <c r="P50" s="331">
        <f>O50/1000000</f>
        <v>0.92</v>
      </c>
      <c r="Q50" s="620"/>
    </row>
    <row r="51" spans="1:17" ht="15.75" customHeight="1">
      <c r="A51" s="436"/>
      <c r="B51" s="439" t="s">
        <v>119</v>
      </c>
      <c r="C51" s="440"/>
      <c r="D51" s="43"/>
      <c r="E51" s="43"/>
      <c r="F51" s="446"/>
      <c r="G51" s="407"/>
      <c r="H51" s="408"/>
      <c r="I51" s="464"/>
      <c r="J51" s="464"/>
      <c r="K51" s="464"/>
      <c r="L51" s="465"/>
      <c r="M51" s="464"/>
      <c r="N51" s="464"/>
      <c r="O51" s="464"/>
      <c r="P51" s="464"/>
      <c r="Q51" s="171"/>
    </row>
    <row r="52" spans="1:17" s="616" customFormat="1" ht="15.75" customHeight="1">
      <c r="A52" s="436">
        <v>36</v>
      </c>
      <c r="B52" s="437" t="s">
        <v>120</v>
      </c>
      <c r="C52" s="440">
        <v>4865134</v>
      </c>
      <c r="D52" s="43" t="s">
        <v>12</v>
      </c>
      <c r="E52" s="44" t="s">
        <v>347</v>
      </c>
      <c r="F52" s="446">
        <v>100</v>
      </c>
      <c r="G52" s="410">
        <v>94559</v>
      </c>
      <c r="H52" s="411">
        <v>94568</v>
      </c>
      <c r="I52" s="331">
        <f>G52-H52</f>
        <v>-9</v>
      </c>
      <c r="J52" s="331">
        <f t="shared" si="2"/>
        <v>-900</v>
      </c>
      <c r="K52" s="331">
        <f t="shared" si="3"/>
        <v>-0.0009</v>
      </c>
      <c r="L52" s="410">
        <v>964</v>
      </c>
      <c r="M52" s="411">
        <v>961</v>
      </c>
      <c r="N52" s="331">
        <f>L52-M52</f>
        <v>3</v>
      </c>
      <c r="O52" s="331">
        <f t="shared" si="4"/>
        <v>300</v>
      </c>
      <c r="P52" s="331">
        <f t="shared" si="5"/>
        <v>0.0003</v>
      </c>
      <c r="Q52" s="620"/>
    </row>
    <row r="53" spans="1:17" s="616" customFormat="1" ht="15.75" customHeight="1" thickBot="1">
      <c r="A53" s="683">
        <v>37</v>
      </c>
      <c r="B53" s="684" t="s">
        <v>121</v>
      </c>
      <c r="C53" s="441">
        <v>4865135</v>
      </c>
      <c r="D53" s="685" t="s">
        <v>12</v>
      </c>
      <c r="E53" s="686" t="s">
        <v>347</v>
      </c>
      <c r="F53" s="687">
        <v>100</v>
      </c>
      <c r="G53" s="619">
        <v>150145</v>
      </c>
      <c r="H53" s="619">
        <v>149698</v>
      </c>
      <c r="I53" s="688">
        <f>G53-H53</f>
        <v>447</v>
      </c>
      <c r="J53" s="688">
        <f t="shared" si="2"/>
        <v>44700</v>
      </c>
      <c r="K53" s="689">
        <f t="shared" si="3"/>
        <v>0.0447</v>
      </c>
      <c r="L53" s="619">
        <v>23099</v>
      </c>
      <c r="M53" s="619">
        <v>19562</v>
      </c>
      <c r="N53" s="688">
        <f>L53-M53</f>
        <v>3537</v>
      </c>
      <c r="O53" s="688">
        <f t="shared" si="4"/>
        <v>353700</v>
      </c>
      <c r="P53" s="689">
        <f t="shared" si="5"/>
        <v>0.3537</v>
      </c>
      <c r="Q53" s="620"/>
    </row>
    <row r="54" spans="2:16" ht="17.25" thickTop="1">
      <c r="B54" s="17" t="s">
        <v>140</v>
      </c>
      <c r="F54" s="226"/>
      <c r="I54" s="18"/>
      <c r="J54" s="18"/>
      <c r="K54" s="470">
        <f>SUM(K8:K53)-K32</f>
        <v>0.22906670000000004</v>
      </c>
      <c r="N54" s="18"/>
      <c r="O54" s="18"/>
      <c r="P54" s="470">
        <f>SUM(P8:P53)-P32</f>
        <v>-3.620000000000002</v>
      </c>
    </row>
    <row r="55" spans="2:16" ht="1.5" customHeight="1">
      <c r="B55" s="17"/>
      <c r="F55" s="226"/>
      <c r="I55" s="18"/>
      <c r="J55" s="18"/>
      <c r="K55" s="31"/>
      <c r="N55" s="18"/>
      <c r="O55" s="18"/>
      <c r="P55" s="31"/>
    </row>
    <row r="56" spans="2:16" ht="16.5">
      <c r="B56" s="17" t="s">
        <v>141</v>
      </c>
      <c r="F56" s="226"/>
      <c r="I56" s="18"/>
      <c r="J56" s="18"/>
      <c r="K56" s="470">
        <f>SUM(K54:K55)</f>
        <v>0.22906670000000004</v>
      </c>
      <c r="N56" s="18"/>
      <c r="O56" s="18"/>
      <c r="P56" s="470">
        <f>SUM(P54:P55)</f>
        <v>-3.620000000000002</v>
      </c>
    </row>
    <row r="57" ht="15">
      <c r="F57" s="226"/>
    </row>
    <row r="58" spans="6:17" ht="15">
      <c r="F58" s="226"/>
      <c r="Q58" s="293" t="str">
        <f>NDPL!$Q$1</f>
        <v>MAY-2016</v>
      </c>
    </row>
    <row r="59" ht="15">
      <c r="F59" s="226"/>
    </row>
    <row r="60" spans="6:17" ht="15">
      <c r="F60" s="226"/>
      <c r="Q60" s="293"/>
    </row>
    <row r="61" spans="1:16" ht="18.75" thickBot="1">
      <c r="A61" s="102" t="s">
        <v>247</v>
      </c>
      <c r="F61" s="226"/>
      <c r="G61" s="7"/>
      <c r="H61" s="7"/>
      <c r="I61" s="51" t="s">
        <v>7</v>
      </c>
      <c r="J61" s="19"/>
      <c r="K61" s="19"/>
      <c r="L61" s="19"/>
      <c r="M61" s="19"/>
      <c r="N61" s="51" t="s">
        <v>399</v>
      </c>
      <c r="O61" s="19"/>
      <c r="P61" s="19"/>
    </row>
    <row r="62" spans="1:17" ht="39.75" thickBot="1" thickTop="1">
      <c r="A62" s="38" t="s">
        <v>8</v>
      </c>
      <c r="B62" s="35" t="s">
        <v>9</v>
      </c>
      <c r="C62" s="36" t="s">
        <v>1</v>
      </c>
      <c r="D62" s="36" t="s">
        <v>2</v>
      </c>
      <c r="E62" s="36" t="s">
        <v>3</v>
      </c>
      <c r="F62" s="36" t="s">
        <v>10</v>
      </c>
      <c r="G62" s="38" t="str">
        <f>NDPL!G5</f>
        <v>FINAL READING 01/06/2016</v>
      </c>
      <c r="H62" s="36" t="str">
        <f>NDPL!H5</f>
        <v>INTIAL READING 01/05/2016</v>
      </c>
      <c r="I62" s="36" t="s">
        <v>4</v>
      </c>
      <c r="J62" s="36" t="s">
        <v>5</v>
      </c>
      <c r="K62" s="36" t="s">
        <v>6</v>
      </c>
      <c r="L62" s="38" t="str">
        <f>NDPL!G5</f>
        <v>FINAL READING 01/06/2016</v>
      </c>
      <c r="M62" s="36" t="str">
        <f>NDPL!H5</f>
        <v>INTIAL READING 01/05/2016</v>
      </c>
      <c r="N62" s="36" t="s">
        <v>4</v>
      </c>
      <c r="O62" s="36" t="s">
        <v>5</v>
      </c>
      <c r="P62" s="36" t="s">
        <v>6</v>
      </c>
      <c r="Q62" s="37" t="s">
        <v>310</v>
      </c>
    </row>
    <row r="63" spans="1:16" ht="17.25" thickBot="1" thickTop="1">
      <c r="A63" s="20"/>
      <c r="B63" s="103"/>
      <c r="C63" s="20"/>
      <c r="D63" s="20"/>
      <c r="E63" s="20"/>
      <c r="F63" s="394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ht="15.75" customHeight="1" thickTop="1">
      <c r="A64" s="434"/>
      <c r="B64" s="435" t="s">
        <v>126</v>
      </c>
      <c r="C64" s="39"/>
      <c r="D64" s="39"/>
      <c r="E64" s="39"/>
      <c r="F64" s="395"/>
      <c r="G64" s="32"/>
      <c r="H64" s="25"/>
      <c r="I64" s="25"/>
      <c r="J64" s="25"/>
      <c r="K64" s="25"/>
      <c r="L64" s="32"/>
      <c r="M64" s="25"/>
      <c r="N64" s="25"/>
      <c r="O64" s="25"/>
      <c r="P64" s="25"/>
      <c r="Q64" s="170"/>
    </row>
    <row r="65" spans="1:17" s="616" customFormat="1" ht="15.75" customHeight="1">
      <c r="A65" s="436">
        <v>1</v>
      </c>
      <c r="B65" s="437" t="s">
        <v>15</v>
      </c>
      <c r="C65" s="440">
        <v>4864968</v>
      </c>
      <c r="D65" s="43" t="s">
        <v>12</v>
      </c>
      <c r="E65" s="44" t="s">
        <v>347</v>
      </c>
      <c r="F65" s="446">
        <v>-1000</v>
      </c>
      <c r="G65" s="410">
        <v>981304</v>
      </c>
      <c r="H65" s="411">
        <v>981309</v>
      </c>
      <c r="I65" s="411">
        <f>G65-H65</f>
        <v>-5</v>
      </c>
      <c r="J65" s="411">
        <f>$F65*I65</f>
        <v>5000</v>
      </c>
      <c r="K65" s="411">
        <f>J65/1000000</f>
        <v>0.005</v>
      </c>
      <c r="L65" s="410">
        <v>889864</v>
      </c>
      <c r="M65" s="411">
        <v>893419</v>
      </c>
      <c r="N65" s="411">
        <f>L65-M65</f>
        <v>-3555</v>
      </c>
      <c r="O65" s="411">
        <f>$F65*N65</f>
        <v>3555000</v>
      </c>
      <c r="P65" s="411">
        <f>O65/1000000</f>
        <v>3.555</v>
      </c>
      <c r="Q65" s="620"/>
    </row>
    <row r="66" spans="1:17" s="616" customFormat="1" ht="15.75" customHeight="1">
      <c r="A66" s="436">
        <v>2</v>
      </c>
      <c r="B66" s="437" t="s">
        <v>16</v>
      </c>
      <c r="C66" s="440">
        <v>5295149</v>
      </c>
      <c r="D66" s="43" t="s">
        <v>12</v>
      </c>
      <c r="E66" s="44" t="s">
        <v>347</v>
      </c>
      <c r="F66" s="446">
        <v>-1000</v>
      </c>
      <c r="G66" s="410">
        <v>999995</v>
      </c>
      <c r="H66" s="411">
        <v>999999</v>
      </c>
      <c r="I66" s="411">
        <f>G66-H66</f>
        <v>-4</v>
      </c>
      <c r="J66" s="411">
        <f>$F66*I66</f>
        <v>4000</v>
      </c>
      <c r="K66" s="411">
        <f>J66/1000000</f>
        <v>0.004</v>
      </c>
      <c r="L66" s="410">
        <v>993504</v>
      </c>
      <c r="M66" s="411">
        <v>998264</v>
      </c>
      <c r="N66" s="411">
        <f>L66-M66</f>
        <v>-4760</v>
      </c>
      <c r="O66" s="411">
        <f>$F66*N66</f>
        <v>4760000</v>
      </c>
      <c r="P66" s="411">
        <f>O66/1000000</f>
        <v>4.76</v>
      </c>
      <c r="Q66" s="620"/>
    </row>
    <row r="67" spans="1:17" s="616" customFormat="1" ht="15">
      <c r="A67" s="436">
        <v>3</v>
      </c>
      <c r="B67" s="437" t="s">
        <v>17</v>
      </c>
      <c r="C67" s="440">
        <v>5128436</v>
      </c>
      <c r="D67" s="43" t="s">
        <v>12</v>
      </c>
      <c r="E67" s="44" t="s">
        <v>347</v>
      </c>
      <c r="F67" s="446">
        <v>-1000</v>
      </c>
      <c r="G67" s="410">
        <v>980134</v>
      </c>
      <c r="H67" s="411">
        <v>980142</v>
      </c>
      <c r="I67" s="411">
        <f>G67-H67</f>
        <v>-8</v>
      </c>
      <c r="J67" s="411">
        <f>$F67*I67</f>
        <v>8000</v>
      </c>
      <c r="K67" s="411">
        <f>J67/1000000</f>
        <v>0.008</v>
      </c>
      <c r="L67" s="410">
        <v>955499</v>
      </c>
      <c r="M67" s="411">
        <v>958888</v>
      </c>
      <c r="N67" s="411">
        <f>L67-M67</f>
        <v>-3389</v>
      </c>
      <c r="O67" s="411">
        <f>$F67*N67</f>
        <v>3389000</v>
      </c>
      <c r="P67" s="411">
        <f>O67/1000000</f>
        <v>3.389</v>
      </c>
      <c r="Q67" s="617"/>
    </row>
    <row r="68" spans="1:17" s="616" customFormat="1" ht="15">
      <c r="A68" s="436">
        <v>4</v>
      </c>
      <c r="B68" s="437" t="s">
        <v>166</v>
      </c>
      <c r="C68" s="440">
        <v>5100231</v>
      </c>
      <c r="D68" s="43" t="s">
        <v>12</v>
      </c>
      <c r="E68" s="44" t="s">
        <v>347</v>
      </c>
      <c r="F68" s="446">
        <v>-2000</v>
      </c>
      <c r="G68" s="410">
        <v>996317</v>
      </c>
      <c r="H68" s="411">
        <v>996362</v>
      </c>
      <c r="I68" s="411">
        <f>G68-H68</f>
        <v>-45</v>
      </c>
      <c r="J68" s="411">
        <f>$F68*I68</f>
        <v>90000</v>
      </c>
      <c r="K68" s="411">
        <f>J68/1000000</f>
        <v>0.09</v>
      </c>
      <c r="L68" s="410">
        <v>983254</v>
      </c>
      <c r="M68" s="411">
        <v>983810</v>
      </c>
      <c r="N68" s="411">
        <f>L68-M68</f>
        <v>-556</v>
      </c>
      <c r="O68" s="411">
        <f>$F68*N68</f>
        <v>1112000</v>
      </c>
      <c r="P68" s="411">
        <f>O68/1000000</f>
        <v>1.112</v>
      </c>
      <c r="Q68" s="674"/>
    </row>
    <row r="69" spans="1:17" ht="15.75" customHeight="1">
      <c r="A69" s="436"/>
      <c r="B69" s="438" t="s">
        <v>127</v>
      </c>
      <c r="C69" s="440"/>
      <c r="D69" s="47"/>
      <c r="E69" s="47"/>
      <c r="F69" s="446"/>
      <c r="G69" s="407"/>
      <c r="H69" s="408"/>
      <c r="I69" s="466"/>
      <c r="J69" s="466"/>
      <c r="K69" s="466"/>
      <c r="L69" s="407"/>
      <c r="M69" s="466"/>
      <c r="N69" s="466"/>
      <c r="O69" s="466"/>
      <c r="P69" s="466"/>
      <c r="Q69" s="171"/>
    </row>
    <row r="70" spans="1:17" s="616" customFormat="1" ht="15.75" customHeight="1">
      <c r="A70" s="436">
        <v>5</v>
      </c>
      <c r="B70" s="437" t="s">
        <v>128</v>
      </c>
      <c r="C70" s="440">
        <v>4864978</v>
      </c>
      <c r="D70" s="43" t="s">
        <v>12</v>
      </c>
      <c r="E70" s="44" t="s">
        <v>347</v>
      </c>
      <c r="F70" s="446">
        <v>-1000</v>
      </c>
      <c r="G70" s="410">
        <v>996974</v>
      </c>
      <c r="H70" s="411">
        <v>996973</v>
      </c>
      <c r="I70" s="643">
        <f aca="true" t="shared" si="8" ref="I70:I75">G70-H70</f>
        <v>1</v>
      </c>
      <c r="J70" s="643">
        <f aca="true" t="shared" si="9" ref="J70:J75">$F70*I70</f>
        <v>-1000</v>
      </c>
      <c r="K70" s="643">
        <f aca="true" t="shared" si="10" ref="K70:K75">J70/1000000</f>
        <v>-0.001</v>
      </c>
      <c r="L70" s="410">
        <v>999699</v>
      </c>
      <c r="M70" s="411">
        <v>999681</v>
      </c>
      <c r="N70" s="643">
        <f aca="true" t="shared" si="11" ref="N70:N75">L70-M70</f>
        <v>18</v>
      </c>
      <c r="O70" s="643">
        <f aca="true" t="shared" si="12" ref="O70:O75">$F70*N70</f>
        <v>-18000</v>
      </c>
      <c r="P70" s="643">
        <f aca="true" t="shared" si="13" ref="P70:P75">O70/1000000</f>
        <v>-0.018</v>
      </c>
      <c r="Q70" s="620"/>
    </row>
    <row r="71" spans="1:17" s="616" customFormat="1" ht="15.75" customHeight="1">
      <c r="A71" s="436">
        <v>6</v>
      </c>
      <c r="B71" s="437" t="s">
        <v>129</v>
      </c>
      <c r="C71" s="440">
        <v>5128449</v>
      </c>
      <c r="D71" s="43" t="s">
        <v>12</v>
      </c>
      <c r="E71" s="44" t="s">
        <v>347</v>
      </c>
      <c r="F71" s="446">
        <v>-1000</v>
      </c>
      <c r="G71" s="410">
        <v>993737</v>
      </c>
      <c r="H71" s="411">
        <v>993736</v>
      </c>
      <c r="I71" s="643">
        <f>G71-H71</f>
        <v>1</v>
      </c>
      <c r="J71" s="643">
        <f>$F71*I71</f>
        <v>-1000</v>
      </c>
      <c r="K71" s="643">
        <f>J71/1000000</f>
        <v>-0.001</v>
      </c>
      <c r="L71" s="410">
        <v>999367</v>
      </c>
      <c r="M71" s="411">
        <v>999415</v>
      </c>
      <c r="N71" s="643">
        <f>L71-M71</f>
        <v>-48</v>
      </c>
      <c r="O71" s="643">
        <f>$F71*N71</f>
        <v>48000</v>
      </c>
      <c r="P71" s="643">
        <f>O71/1000000</f>
        <v>0.048</v>
      </c>
      <c r="Q71" s="620"/>
    </row>
    <row r="72" spans="1:17" s="616" customFormat="1" ht="15.75" customHeight="1">
      <c r="A72" s="436">
        <v>7</v>
      </c>
      <c r="B72" s="437" t="s">
        <v>130</v>
      </c>
      <c r="C72" s="440">
        <v>4864914</v>
      </c>
      <c r="D72" s="43" t="s">
        <v>12</v>
      </c>
      <c r="E72" s="44" t="s">
        <v>347</v>
      </c>
      <c r="F72" s="446">
        <v>-1000</v>
      </c>
      <c r="G72" s="410">
        <v>8367</v>
      </c>
      <c r="H72" s="411">
        <v>8371</v>
      </c>
      <c r="I72" s="643">
        <f t="shared" si="8"/>
        <v>-4</v>
      </c>
      <c r="J72" s="643">
        <f t="shared" si="9"/>
        <v>4000</v>
      </c>
      <c r="K72" s="643">
        <f t="shared" si="10"/>
        <v>0.004</v>
      </c>
      <c r="L72" s="410">
        <v>983965</v>
      </c>
      <c r="M72" s="411">
        <v>984027</v>
      </c>
      <c r="N72" s="643">
        <f t="shared" si="11"/>
        <v>-62</v>
      </c>
      <c r="O72" s="643">
        <f t="shared" si="12"/>
        <v>62000</v>
      </c>
      <c r="P72" s="643">
        <f t="shared" si="13"/>
        <v>0.062</v>
      </c>
      <c r="Q72" s="620"/>
    </row>
    <row r="73" spans="1:17" s="616" customFormat="1" ht="15.75" customHeight="1">
      <c r="A73" s="436">
        <v>8</v>
      </c>
      <c r="B73" s="437" t="s">
        <v>131</v>
      </c>
      <c r="C73" s="440">
        <v>4865167</v>
      </c>
      <c r="D73" s="43" t="s">
        <v>12</v>
      </c>
      <c r="E73" s="44" t="s">
        <v>347</v>
      </c>
      <c r="F73" s="446">
        <v>-1000</v>
      </c>
      <c r="G73" s="410">
        <v>1655</v>
      </c>
      <c r="H73" s="331">
        <v>1655</v>
      </c>
      <c r="I73" s="643">
        <f t="shared" si="8"/>
        <v>0</v>
      </c>
      <c r="J73" s="643">
        <f t="shared" si="9"/>
        <v>0</v>
      </c>
      <c r="K73" s="643">
        <f t="shared" si="10"/>
        <v>0</v>
      </c>
      <c r="L73" s="410">
        <v>980809</v>
      </c>
      <c r="M73" s="411">
        <v>980809</v>
      </c>
      <c r="N73" s="643">
        <f t="shared" si="11"/>
        <v>0</v>
      </c>
      <c r="O73" s="643">
        <f t="shared" si="12"/>
        <v>0</v>
      </c>
      <c r="P73" s="643">
        <f t="shared" si="13"/>
        <v>0</v>
      </c>
      <c r="Q73" s="620"/>
    </row>
    <row r="74" spans="1:17" s="698" customFormat="1" ht="15">
      <c r="A74" s="746">
        <v>9</v>
      </c>
      <c r="B74" s="747" t="s">
        <v>132</v>
      </c>
      <c r="C74" s="748">
        <v>5295134</v>
      </c>
      <c r="D74" s="70" t="s">
        <v>12</v>
      </c>
      <c r="E74" s="71" t="s">
        <v>347</v>
      </c>
      <c r="F74" s="749">
        <v>-1000</v>
      </c>
      <c r="G74" s="410">
        <v>997881</v>
      </c>
      <c r="H74" s="411">
        <v>998151</v>
      </c>
      <c r="I74" s="643">
        <f>G74-H74</f>
        <v>-270</v>
      </c>
      <c r="J74" s="643">
        <f>$F74*I74</f>
        <v>270000</v>
      </c>
      <c r="K74" s="643">
        <f>J74/1000000</f>
        <v>0.27</v>
      </c>
      <c r="L74" s="410">
        <v>996502</v>
      </c>
      <c r="M74" s="411">
        <v>996665</v>
      </c>
      <c r="N74" s="643">
        <f>L74-M74</f>
        <v>-163</v>
      </c>
      <c r="O74" s="643">
        <f>$F74*N74</f>
        <v>163000</v>
      </c>
      <c r="P74" s="643">
        <f>O74/1000000</f>
        <v>0.163</v>
      </c>
      <c r="Q74" s="750"/>
    </row>
    <row r="75" spans="1:17" s="616" customFormat="1" ht="15.75" customHeight="1">
      <c r="A75" s="436">
        <v>10</v>
      </c>
      <c r="B75" s="437" t="s">
        <v>133</v>
      </c>
      <c r="C75" s="440">
        <v>4864942</v>
      </c>
      <c r="D75" s="43" t="s">
        <v>12</v>
      </c>
      <c r="E75" s="44" t="s">
        <v>347</v>
      </c>
      <c r="F75" s="446">
        <v>-1000</v>
      </c>
      <c r="G75" s="410">
        <v>985770</v>
      </c>
      <c r="H75" s="411">
        <v>985787</v>
      </c>
      <c r="I75" s="643">
        <f t="shared" si="8"/>
        <v>-17</v>
      </c>
      <c r="J75" s="643">
        <f t="shared" si="9"/>
        <v>17000</v>
      </c>
      <c r="K75" s="643">
        <f t="shared" si="10"/>
        <v>0.017</v>
      </c>
      <c r="L75" s="410">
        <v>938149</v>
      </c>
      <c r="M75" s="411">
        <v>938256</v>
      </c>
      <c r="N75" s="643">
        <f t="shared" si="11"/>
        <v>-107</v>
      </c>
      <c r="O75" s="643">
        <f t="shared" si="12"/>
        <v>107000</v>
      </c>
      <c r="P75" s="643">
        <f t="shared" si="13"/>
        <v>0.107</v>
      </c>
      <c r="Q75" s="765" t="s">
        <v>459</v>
      </c>
    </row>
    <row r="76" spans="1:17" s="616" customFormat="1" ht="15.75" customHeight="1">
      <c r="A76" s="436"/>
      <c r="B76" s="437"/>
      <c r="C76" s="440">
        <v>5295135</v>
      </c>
      <c r="D76" s="43" t="s">
        <v>12</v>
      </c>
      <c r="E76" s="44" t="s">
        <v>347</v>
      </c>
      <c r="F76" s="446">
        <v>-1000</v>
      </c>
      <c r="G76" s="410">
        <v>999879</v>
      </c>
      <c r="H76" s="411">
        <v>1000000</v>
      </c>
      <c r="I76" s="411">
        <f>G76-H76</f>
        <v>-121</v>
      </c>
      <c r="J76" s="411">
        <f>$F76*I76</f>
        <v>121000</v>
      </c>
      <c r="K76" s="411">
        <f>J76/1000000</f>
        <v>0.121</v>
      </c>
      <c r="L76" s="410">
        <v>999878</v>
      </c>
      <c r="M76" s="411">
        <v>1000000</v>
      </c>
      <c r="N76" s="411">
        <f>L76-M76</f>
        <v>-122</v>
      </c>
      <c r="O76" s="411">
        <f>$F76*N76</f>
        <v>122000</v>
      </c>
      <c r="P76" s="411">
        <f>O76/1000000</f>
        <v>0.122</v>
      </c>
      <c r="Q76" s="674" t="s">
        <v>447</v>
      </c>
    </row>
    <row r="77" spans="1:17" ht="15.75" customHeight="1">
      <c r="A77" s="436"/>
      <c r="B77" s="439" t="s">
        <v>134</v>
      </c>
      <c r="C77" s="440"/>
      <c r="D77" s="43"/>
      <c r="E77" s="43"/>
      <c r="F77" s="446"/>
      <c r="G77" s="407"/>
      <c r="H77" s="408"/>
      <c r="I77" s="466"/>
      <c r="J77" s="466"/>
      <c r="K77" s="466"/>
      <c r="L77" s="407"/>
      <c r="M77" s="466"/>
      <c r="N77" s="466"/>
      <c r="O77" s="466"/>
      <c r="P77" s="466"/>
      <c r="Q77" s="171"/>
    </row>
    <row r="78" spans="1:17" s="616" customFormat="1" ht="15.75" customHeight="1">
      <c r="A78" s="436">
        <v>11</v>
      </c>
      <c r="B78" s="437" t="s">
        <v>135</v>
      </c>
      <c r="C78" s="440">
        <v>5100229</v>
      </c>
      <c r="D78" s="43" t="s">
        <v>12</v>
      </c>
      <c r="E78" s="44" t="s">
        <v>347</v>
      </c>
      <c r="F78" s="446">
        <v>-1000</v>
      </c>
      <c r="G78" s="410">
        <v>980087</v>
      </c>
      <c r="H78" s="411">
        <v>980141</v>
      </c>
      <c r="I78" s="643">
        <f>G78-H78</f>
        <v>-54</v>
      </c>
      <c r="J78" s="643">
        <f>$F78*I78</f>
        <v>54000</v>
      </c>
      <c r="K78" s="643">
        <f>J78/1000000</f>
        <v>0.054</v>
      </c>
      <c r="L78" s="410">
        <v>973276</v>
      </c>
      <c r="M78" s="411">
        <v>973502</v>
      </c>
      <c r="N78" s="643">
        <f>L78-M78</f>
        <v>-226</v>
      </c>
      <c r="O78" s="643">
        <f>$F78*N78</f>
        <v>226000</v>
      </c>
      <c r="P78" s="643">
        <f>O78/1000000</f>
        <v>0.226</v>
      </c>
      <c r="Q78" s="620"/>
    </row>
    <row r="79" spans="1:17" s="616" customFormat="1" ht="15.75" customHeight="1">
      <c r="A79" s="436">
        <v>12</v>
      </c>
      <c r="B79" s="437" t="s">
        <v>136</v>
      </c>
      <c r="C79" s="440">
        <v>4864917</v>
      </c>
      <c r="D79" s="43" t="s">
        <v>12</v>
      </c>
      <c r="E79" s="44" t="s">
        <v>347</v>
      </c>
      <c r="F79" s="446">
        <v>-1000</v>
      </c>
      <c r="G79" s="410">
        <v>959098</v>
      </c>
      <c r="H79" s="411">
        <v>959055</v>
      </c>
      <c r="I79" s="643">
        <f>G79-H79</f>
        <v>43</v>
      </c>
      <c r="J79" s="643">
        <f>$F79*I79</f>
        <v>-43000</v>
      </c>
      <c r="K79" s="643">
        <f>J79/1000000</f>
        <v>-0.043</v>
      </c>
      <c r="L79" s="410">
        <v>838814</v>
      </c>
      <c r="M79" s="411">
        <v>843037</v>
      </c>
      <c r="N79" s="643">
        <f>L79-M79</f>
        <v>-4223</v>
      </c>
      <c r="O79" s="643">
        <f>$F79*N79</f>
        <v>4223000</v>
      </c>
      <c r="P79" s="643">
        <f>O79/1000000</f>
        <v>4.223</v>
      </c>
      <c r="Q79" s="620"/>
    </row>
    <row r="80" spans="1:17" ht="15.75" customHeight="1">
      <c r="A80" s="436"/>
      <c r="B80" s="438" t="s">
        <v>137</v>
      </c>
      <c r="C80" s="440"/>
      <c r="D80" s="47"/>
      <c r="E80" s="47"/>
      <c r="F80" s="446"/>
      <c r="G80" s="407"/>
      <c r="H80" s="408"/>
      <c r="I80" s="466"/>
      <c r="J80" s="466"/>
      <c r="K80" s="466"/>
      <c r="L80" s="407"/>
      <c r="M80" s="466"/>
      <c r="N80" s="466"/>
      <c r="O80" s="466"/>
      <c r="P80" s="466"/>
      <c r="Q80" s="171"/>
    </row>
    <row r="81" spans="1:17" s="616" customFormat="1" ht="19.5" customHeight="1">
      <c r="A81" s="436">
        <v>13</v>
      </c>
      <c r="B81" s="437" t="s">
        <v>138</v>
      </c>
      <c r="C81" s="440">
        <v>4865053</v>
      </c>
      <c r="D81" s="43" t="s">
        <v>12</v>
      </c>
      <c r="E81" s="44" t="s">
        <v>347</v>
      </c>
      <c r="F81" s="446">
        <v>-1000</v>
      </c>
      <c r="G81" s="410">
        <v>14961</v>
      </c>
      <c r="H81" s="411">
        <v>14946</v>
      </c>
      <c r="I81" s="643">
        <f>G81-H81</f>
        <v>15</v>
      </c>
      <c r="J81" s="643">
        <f>$F81*I81</f>
        <v>-15000</v>
      </c>
      <c r="K81" s="643">
        <f>J81/1000000</f>
        <v>-0.015</v>
      </c>
      <c r="L81" s="410">
        <v>34160</v>
      </c>
      <c r="M81" s="411">
        <v>34517</v>
      </c>
      <c r="N81" s="643">
        <f>L81-M81</f>
        <v>-357</v>
      </c>
      <c r="O81" s="643">
        <f>$F81*N81</f>
        <v>357000</v>
      </c>
      <c r="P81" s="643">
        <f>O81/1000000</f>
        <v>0.357</v>
      </c>
      <c r="Q81" s="637"/>
    </row>
    <row r="82" spans="1:17" s="616" customFormat="1" ht="19.5" customHeight="1">
      <c r="A82" s="436">
        <v>14</v>
      </c>
      <c r="B82" s="437" t="s">
        <v>139</v>
      </c>
      <c r="C82" s="440">
        <v>4864986</v>
      </c>
      <c r="D82" s="43" t="s">
        <v>12</v>
      </c>
      <c r="E82" s="44" t="s">
        <v>347</v>
      </c>
      <c r="F82" s="446">
        <v>-1000</v>
      </c>
      <c r="G82" s="410">
        <v>22089</v>
      </c>
      <c r="H82" s="411">
        <v>22055</v>
      </c>
      <c r="I82" s="411">
        <f>G82-H82</f>
        <v>34</v>
      </c>
      <c r="J82" s="411">
        <f>$F82*I82</f>
        <v>-34000</v>
      </c>
      <c r="K82" s="411">
        <f>J82/1000000</f>
        <v>-0.034</v>
      </c>
      <c r="L82" s="410">
        <v>44299</v>
      </c>
      <c r="M82" s="411">
        <v>44344</v>
      </c>
      <c r="N82" s="411">
        <f>L82-M82</f>
        <v>-45</v>
      </c>
      <c r="O82" s="411">
        <f>$F82*N82</f>
        <v>45000</v>
      </c>
      <c r="P82" s="411">
        <f>O82/1000000</f>
        <v>0.045</v>
      </c>
      <c r="Q82" s="637" t="s">
        <v>456</v>
      </c>
    </row>
    <row r="83" spans="1:17" s="616" customFormat="1" ht="14.25" customHeight="1">
      <c r="A83" s="436"/>
      <c r="B83" s="437"/>
      <c r="C83" s="440">
        <v>4865005</v>
      </c>
      <c r="D83" s="43" t="s">
        <v>12</v>
      </c>
      <c r="E83" s="44" t="s">
        <v>347</v>
      </c>
      <c r="F83" s="446">
        <v>-1000</v>
      </c>
      <c r="G83" s="410">
        <v>13576</v>
      </c>
      <c r="H83" s="411">
        <v>13562</v>
      </c>
      <c r="I83" s="411">
        <f>G83-H83</f>
        <v>14</v>
      </c>
      <c r="J83" s="411">
        <f>$F83*I83</f>
        <v>-14000</v>
      </c>
      <c r="K83" s="411">
        <f>J83/1000000</f>
        <v>-0.014</v>
      </c>
      <c r="L83" s="410">
        <v>48363</v>
      </c>
      <c r="M83" s="411">
        <v>48221</v>
      </c>
      <c r="N83" s="411">
        <f>L83-M83</f>
        <v>142</v>
      </c>
      <c r="O83" s="411">
        <f>$F83*N83</f>
        <v>-142000</v>
      </c>
      <c r="P83" s="411">
        <f>O83/1000000</f>
        <v>-0.142</v>
      </c>
      <c r="Q83" s="765" t="s">
        <v>460</v>
      </c>
    </row>
    <row r="84" spans="1:17" s="616" customFormat="1" ht="16.5" customHeight="1">
      <c r="A84" s="436">
        <v>15</v>
      </c>
      <c r="B84" s="437" t="s">
        <v>413</v>
      </c>
      <c r="C84" s="440">
        <v>5295165</v>
      </c>
      <c r="D84" s="43" t="s">
        <v>12</v>
      </c>
      <c r="E84" s="44" t="s">
        <v>347</v>
      </c>
      <c r="F84" s="446">
        <v>-1000</v>
      </c>
      <c r="G84" s="410">
        <v>18446</v>
      </c>
      <c r="H84" s="411">
        <v>18880</v>
      </c>
      <c r="I84" s="411">
        <f>G84-H84</f>
        <v>-434</v>
      </c>
      <c r="J84" s="411">
        <f>$F84*I84</f>
        <v>434000</v>
      </c>
      <c r="K84" s="411">
        <f>J84/1000000</f>
        <v>0.434</v>
      </c>
      <c r="L84" s="410">
        <v>993861</v>
      </c>
      <c r="M84" s="411">
        <v>994260</v>
      </c>
      <c r="N84" s="411">
        <f>L84-M84</f>
        <v>-399</v>
      </c>
      <c r="O84" s="411">
        <f>$F84*N84</f>
        <v>399000</v>
      </c>
      <c r="P84" s="411">
        <f>O84/1000000</f>
        <v>0.399</v>
      </c>
      <c r="Q84" s="637"/>
    </row>
    <row r="85" spans="1:17" ht="14.25" customHeight="1">
      <c r="A85" s="436"/>
      <c r="B85" s="439" t="s">
        <v>144</v>
      </c>
      <c r="C85" s="440"/>
      <c r="D85" s="43"/>
      <c r="E85" s="43"/>
      <c r="F85" s="446"/>
      <c r="G85" s="467"/>
      <c r="H85" s="408"/>
      <c r="I85" s="408"/>
      <c r="J85" s="408"/>
      <c r="K85" s="408"/>
      <c r="L85" s="467"/>
      <c r="M85" s="408"/>
      <c r="N85" s="408"/>
      <c r="O85" s="408"/>
      <c r="P85" s="408"/>
      <c r="Q85" s="171"/>
    </row>
    <row r="86" spans="1:17" s="616" customFormat="1" ht="15.75" thickBot="1">
      <c r="A86" s="690">
        <v>16</v>
      </c>
      <c r="B86" s="691" t="s">
        <v>145</v>
      </c>
      <c r="C86" s="441">
        <v>4865087</v>
      </c>
      <c r="D86" s="104" t="s">
        <v>12</v>
      </c>
      <c r="E86" s="686" t="s">
        <v>347</v>
      </c>
      <c r="F86" s="441">
        <v>100</v>
      </c>
      <c r="G86" s="618">
        <v>0</v>
      </c>
      <c r="H86" s="619">
        <v>0</v>
      </c>
      <c r="I86" s="619">
        <f>G86-H86</f>
        <v>0</v>
      </c>
      <c r="J86" s="619">
        <f>$F86*I86</f>
        <v>0</v>
      </c>
      <c r="K86" s="619">
        <f>J86/1000000</f>
        <v>0</v>
      </c>
      <c r="L86" s="618">
        <v>0</v>
      </c>
      <c r="M86" s="619">
        <v>0</v>
      </c>
      <c r="N86" s="619">
        <f>L86-M86</f>
        <v>0</v>
      </c>
      <c r="O86" s="619">
        <f>$F86*N86</f>
        <v>0</v>
      </c>
      <c r="P86" s="619">
        <f>O86/1000000</f>
        <v>0</v>
      </c>
      <c r="Q86" s="692"/>
    </row>
    <row r="87" spans="2:16" ht="18.75" thickTop="1">
      <c r="B87" s="357" t="s">
        <v>249</v>
      </c>
      <c r="F87" s="226"/>
      <c r="I87" s="18"/>
      <c r="J87" s="18"/>
      <c r="K87" s="433">
        <f>SUM(K65:K85)</f>
        <v>0.899</v>
      </c>
      <c r="L87" s="19"/>
      <c r="N87" s="18"/>
      <c r="O87" s="18"/>
      <c r="P87" s="433">
        <f>SUM(P65:P85)</f>
        <v>18.408</v>
      </c>
    </row>
    <row r="88" spans="2:16" ht="18">
      <c r="B88" s="357"/>
      <c r="F88" s="226"/>
      <c r="I88" s="18"/>
      <c r="J88" s="18"/>
      <c r="K88" s="21"/>
      <c r="L88" s="19"/>
      <c r="N88" s="18"/>
      <c r="O88" s="18"/>
      <c r="P88" s="359"/>
    </row>
    <row r="89" spans="2:16" ht="18">
      <c r="B89" s="357" t="s">
        <v>147</v>
      </c>
      <c r="F89" s="226"/>
      <c r="I89" s="18"/>
      <c r="J89" s="18"/>
      <c r="K89" s="433">
        <f>SUM(K87:K88)</f>
        <v>0.899</v>
      </c>
      <c r="L89" s="19"/>
      <c r="N89" s="18"/>
      <c r="O89" s="18"/>
      <c r="P89" s="433">
        <f>SUM(P87:P88)</f>
        <v>18.408</v>
      </c>
    </row>
    <row r="90" spans="6:16" ht="15">
      <c r="F90" s="226"/>
      <c r="I90" s="18"/>
      <c r="J90" s="18"/>
      <c r="K90" s="21"/>
      <c r="L90" s="19"/>
      <c r="N90" s="18"/>
      <c r="O90" s="18"/>
      <c r="P90" s="21"/>
    </row>
    <row r="91" spans="6:16" ht="15">
      <c r="F91" s="226"/>
      <c r="I91" s="18"/>
      <c r="J91" s="18"/>
      <c r="K91" s="21"/>
      <c r="L91" s="19"/>
      <c r="N91" s="18"/>
      <c r="O91" s="18"/>
      <c r="P91" s="21"/>
    </row>
    <row r="92" spans="6:18" ht="15">
      <c r="F92" s="226"/>
      <c r="I92" s="18"/>
      <c r="J92" s="18"/>
      <c r="K92" s="21"/>
      <c r="L92" s="19"/>
      <c r="N92" s="18"/>
      <c r="O92" s="18"/>
      <c r="P92" s="21"/>
      <c r="Q92" s="293" t="str">
        <f>NDPL!Q1</f>
        <v>MAY-2016</v>
      </c>
      <c r="R92" s="293"/>
    </row>
    <row r="93" spans="1:16" ht="18.75" thickBot="1">
      <c r="A93" s="374" t="s">
        <v>248</v>
      </c>
      <c r="F93" s="226"/>
      <c r="G93" s="7"/>
      <c r="H93" s="7"/>
      <c r="I93" s="51" t="s">
        <v>7</v>
      </c>
      <c r="J93" s="19"/>
      <c r="K93" s="19"/>
      <c r="L93" s="19"/>
      <c r="M93" s="19"/>
      <c r="N93" s="51" t="s">
        <v>399</v>
      </c>
      <c r="O93" s="19"/>
      <c r="P93" s="19"/>
    </row>
    <row r="94" spans="1:17" ht="48" customHeight="1" thickBot="1" thickTop="1">
      <c r="A94" s="38" t="s">
        <v>8</v>
      </c>
      <c r="B94" s="35" t="s">
        <v>9</v>
      </c>
      <c r="C94" s="36" t="s">
        <v>1</v>
      </c>
      <c r="D94" s="36" t="s">
        <v>2</v>
      </c>
      <c r="E94" s="36" t="s">
        <v>3</v>
      </c>
      <c r="F94" s="36" t="s">
        <v>10</v>
      </c>
      <c r="G94" s="38" t="str">
        <f>NDPL!G5</f>
        <v>FINAL READING 01/06/2016</v>
      </c>
      <c r="H94" s="36" t="str">
        <f>NDPL!H5</f>
        <v>INTIAL READING 01/05/2016</v>
      </c>
      <c r="I94" s="36" t="s">
        <v>4</v>
      </c>
      <c r="J94" s="36" t="s">
        <v>5</v>
      </c>
      <c r="K94" s="36" t="s">
        <v>6</v>
      </c>
      <c r="L94" s="38" t="str">
        <f>NDPL!G5</f>
        <v>FINAL READING 01/06/2016</v>
      </c>
      <c r="M94" s="36" t="str">
        <f>NDPL!H5</f>
        <v>INTIAL READING 01/05/2016</v>
      </c>
      <c r="N94" s="36" t="s">
        <v>4</v>
      </c>
      <c r="O94" s="36" t="s">
        <v>5</v>
      </c>
      <c r="P94" s="36" t="s">
        <v>6</v>
      </c>
      <c r="Q94" s="37" t="s">
        <v>310</v>
      </c>
    </row>
    <row r="95" spans="1:16" ht="17.25" thickBot="1" thickTop="1">
      <c r="A95" s="6"/>
      <c r="B95" s="46"/>
      <c r="C95" s="4"/>
      <c r="D95" s="4"/>
      <c r="E95" s="4"/>
      <c r="F95" s="396"/>
      <c r="G95" s="4"/>
      <c r="H95" s="4"/>
      <c r="I95" s="4"/>
      <c r="J95" s="4"/>
      <c r="K95" s="4"/>
      <c r="L95" s="20"/>
      <c r="M95" s="4"/>
      <c r="N95" s="4"/>
      <c r="O95" s="4"/>
      <c r="P95" s="4"/>
    </row>
    <row r="96" spans="1:17" ht="15.75" customHeight="1" thickTop="1">
      <c r="A96" s="434"/>
      <c r="B96" s="443" t="s">
        <v>32</v>
      </c>
      <c r="C96" s="444"/>
      <c r="D96" s="96"/>
      <c r="E96" s="105"/>
      <c r="F96" s="397"/>
      <c r="G96" s="34"/>
      <c r="H96" s="25"/>
      <c r="I96" s="26"/>
      <c r="J96" s="26"/>
      <c r="K96" s="26"/>
      <c r="L96" s="24"/>
      <c r="M96" s="25"/>
      <c r="N96" s="26"/>
      <c r="O96" s="26"/>
      <c r="P96" s="26"/>
      <c r="Q96" s="170"/>
    </row>
    <row r="97" spans="1:17" s="616" customFormat="1" ht="15.75" customHeight="1">
      <c r="A97" s="436">
        <v>1</v>
      </c>
      <c r="B97" s="437" t="s">
        <v>33</v>
      </c>
      <c r="C97" s="440">
        <v>4864793</v>
      </c>
      <c r="D97" s="630" t="s">
        <v>12</v>
      </c>
      <c r="E97" s="631" t="s">
        <v>347</v>
      </c>
      <c r="F97" s="446">
        <v>-200</v>
      </c>
      <c r="G97" s="330">
        <v>999044</v>
      </c>
      <c r="H97" s="331">
        <v>998928</v>
      </c>
      <c r="I97" s="331">
        <f>G97-H97</f>
        <v>116</v>
      </c>
      <c r="J97" s="331">
        <f aca="true" t="shared" si="14" ref="J97:J107">$F97*I97</f>
        <v>-23200</v>
      </c>
      <c r="K97" s="331">
        <f aca="true" t="shared" si="15" ref="K97:K107">J97/1000000</f>
        <v>-0.0232</v>
      </c>
      <c r="L97" s="330">
        <v>999977</v>
      </c>
      <c r="M97" s="331">
        <v>999999</v>
      </c>
      <c r="N97" s="331">
        <f>L97-M97</f>
        <v>-22</v>
      </c>
      <c r="O97" s="331">
        <f aca="true" t="shared" si="16" ref="O97:O107">$F97*N97</f>
        <v>4400</v>
      </c>
      <c r="P97" s="331">
        <f aca="true" t="shared" si="17" ref="P97:P107">O97/1000000</f>
        <v>0.0044</v>
      </c>
      <c r="Q97" s="765" t="s">
        <v>459</v>
      </c>
    </row>
    <row r="98" spans="1:17" s="616" customFormat="1" ht="15.75" customHeight="1">
      <c r="A98" s="436"/>
      <c r="B98" s="437"/>
      <c r="C98" s="440">
        <v>4902506</v>
      </c>
      <c r="D98" s="630" t="s">
        <v>12</v>
      </c>
      <c r="E98" s="631" t="s">
        <v>347</v>
      </c>
      <c r="F98" s="446">
        <v>-1000</v>
      </c>
      <c r="G98" s="330">
        <v>42</v>
      </c>
      <c r="H98" s="331">
        <v>0</v>
      </c>
      <c r="I98" s="331">
        <f>G98-H98</f>
        <v>42</v>
      </c>
      <c r="J98" s="331">
        <f>$F98*I98</f>
        <v>-42000</v>
      </c>
      <c r="K98" s="331">
        <f>J98/1000000</f>
        <v>-0.042</v>
      </c>
      <c r="L98" s="330">
        <v>999744</v>
      </c>
      <c r="M98" s="331">
        <v>1000000</v>
      </c>
      <c r="N98" s="331">
        <f>L98-M98</f>
        <v>-256</v>
      </c>
      <c r="O98" s="331">
        <f>$F98*N98</f>
        <v>256000</v>
      </c>
      <c r="P98" s="331">
        <f>O98/1000000</f>
        <v>0.256</v>
      </c>
      <c r="Q98" s="665" t="s">
        <v>447</v>
      </c>
    </row>
    <row r="99" spans="1:17" ht="15.75" customHeight="1">
      <c r="A99" s="436">
        <v>2</v>
      </c>
      <c r="B99" s="437" t="s">
        <v>34</v>
      </c>
      <c r="C99" s="440">
        <v>5128405</v>
      </c>
      <c r="D99" s="43" t="s">
        <v>12</v>
      </c>
      <c r="E99" s="44" t="s">
        <v>347</v>
      </c>
      <c r="F99" s="446">
        <v>-500</v>
      </c>
      <c r="G99" s="407">
        <v>5449</v>
      </c>
      <c r="H99" s="408">
        <v>5440</v>
      </c>
      <c r="I99" s="331">
        <f aca="true" t="shared" si="18" ref="I99:I104">G99-H99</f>
        <v>9</v>
      </c>
      <c r="J99" s="331">
        <f t="shared" si="14"/>
        <v>-4500</v>
      </c>
      <c r="K99" s="331">
        <f t="shared" si="15"/>
        <v>-0.0045</v>
      </c>
      <c r="L99" s="407">
        <v>3142</v>
      </c>
      <c r="M99" s="408">
        <v>3362</v>
      </c>
      <c r="N99" s="408">
        <f aca="true" t="shared" si="19" ref="N99:N104">L99-M99</f>
        <v>-220</v>
      </c>
      <c r="O99" s="408">
        <f t="shared" si="16"/>
        <v>110000</v>
      </c>
      <c r="P99" s="408">
        <f t="shared" si="17"/>
        <v>0.11</v>
      </c>
      <c r="Q99" s="171"/>
    </row>
    <row r="100" spans="1:17" ht="15.75" customHeight="1">
      <c r="A100" s="436"/>
      <c r="B100" s="439" t="s">
        <v>378</v>
      </c>
      <c r="C100" s="440"/>
      <c r="D100" s="43"/>
      <c r="E100" s="44"/>
      <c r="F100" s="446"/>
      <c r="G100" s="468"/>
      <c r="H100" s="464"/>
      <c r="I100" s="464"/>
      <c r="J100" s="464"/>
      <c r="K100" s="464"/>
      <c r="L100" s="407"/>
      <c r="M100" s="408"/>
      <c r="N100" s="408"/>
      <c r="O100" s="408"/>
      <c r="P100" s="408"/>
      <c r="Q100" s="171"/>
    </row>
    <row r="101" spans="1:17" s="616" customFormat="1" ht="15">
      <c r="A101" s="436">
        <v>3</v>
      </c>
      <c r="B101" s="393" t="s">
        <v>111</v>
      </c>
      <c r="C101" s="440">
        <v>4865136</v>
      </c>
      <c r="D101" s="47" t="s">
        <v>12</v>
      </c>
      <c r="E101" s="44" t="s">
        <v>347</v>
      </c>
      <c r="F101" s="446">
        <v>-200</v>
      </c>
      <c r="G101" s="410">
        <v>54273</v>
      </c>
      <c r="H101" s="411">
        <v>54229</v>
      </c>
      <c r="I101" s="331">
        <f>G101-H101</f>
        <v>44</v>
      </c>
      <c r="J101" s="331">
        <f t="shared" si="14"/>
        <v>-8800</v>
      </c>
      <c r="K101" s="331">
        <f t="shared" si="15"/>
        <v>-0.0088</v>
      </c>
      <c r="L101" s="410">
        <v>82928</v>
      </c>
      <c r="M101" s="411">
        <v>81915</v>
      </c>
      <c r="N101" s="411">
        <f>L101-M101</f>
        <v>1013</v>
      </c>
      <c r="O101" s="411">
        <f t="shared" si="16"/>
        <v>-202600</v>
      </c>
      <c r="P101" s="411">
        <f t="shared" si="17"/>
        <v>-0.2026</v>
      </c>
      <c r="Q101" s="666"/>
    </row>
    <row r="102" spans="1:17" s="616" customFormat="1" ht="15.75" customHeight="1">
      <c r="A102" s="436">
        <v>4</v>
      </c>
      <c r="B102" s="437" t="s">
        <v>112</v>
      </c>
      <c r="C102" s="440">
        <v>4865137</v>
      </c>
      <c r="D102" s="43" t="s">
        <v>12</v>
      </c>
      <c r="E102" s="44" t="s">
        <v>347</v>
      </c>
      <c r="F102" s="446">
        <v>-100</v>
      </c>
      <c r="G102" s="410">
        <v>72483</v>
      </c>
      <c r="H102" s="411">
        <v>72501</v>
      </c>
      <c r="I102" s="331">
        <f t="shared" si="18"/>
        <v>-18</v>
      </c>
      <c r="J102" s="331">
        <f t="shared" si="14"/>
        <v>1800</v>
      </c>
      <c r="K102" s="331">
        <f t="shared" si="15"/>
        <v>0.0018</v>
      </c>
      <c r="L102" s="410">
        <v>139687</v>
      </c>
      <c r="M102" s="411">
        <v>139850</v>
      </c>
      <c r="N102" s="411">
        <f t="shared" si="19"/>
        <v>-163</v>
      </c>
      <c r="O102" s="411">
        <f t="shared" si="16"/>
        <v>16300</v>
      </c>
      <c r="P102" s="411">
        <f t="shared" si="17"/>
        <v>0.0163</v>
      </c>
      <c r="Q102" s="620"/>
    </row>
    <row r="103" spans="1:17" s="616" customFormat="1" ht="15">
      <c r="A103" s="436">
        <v>5</v>
      </c>
      <c r="B103" s="437" t="s">
        <v>113</v>
      </c>
      <c r="C103" s="440">
        <v>4865138</v>
      </c>
      <c r="D103" s="43" t="s">
        <v>12</v>
      </c>
      <c r="E103" s="44" t="s">
        <v>347</v>
      </c>
      <c r="F103" s="446">
        <v>-200</v>
      </c>
      <c r="G103" s="410">
        <v>976871</v>
      </c>
      <c r="H103" s="411">
        <v>976866</v>
      </c>
      <c r="I103" s="331">
        <f>G103-H103</f>
        <v>5</v>
      </c>
      <c r="J103" s="331">
        <f t="shared" si="14"/>
        <v>-1000</v>
      </c>
      <c r="K103" s="331">
        <f t="shared" si="15"/>
        <v>-0.001</v>
      </c>
      <c r="L103" s="410">
        <v>997853</v>
      </c>
      <c r="M103" s="411">
        <v>997535</v>
      </c>
      <c r="N103" s="411">
        <f>L103-M103</f>
        <v>318</v>
      </c>
      <c r="O103" s="411">
        <f t="shared" si="16"/>
        <v>-63600</v>
      </c>
      <c r="P103" s="411">
        <f t="shared" si="17"/>
        <v>-0.0636</v>
      </c>
      <c r="Q103" s="667"/>
    </row>
    <row r="104" spans="1:17" s="616" customFormat="1" ht="15">
      <c r="A104" s="436">
        <v>6</v>
      </c>
      <c r="B104" s="437" t="s">
        <v>114</v>
      </c>
      <c r="C104" s="440">
        <v>4865139</v>
      </c>
      <c r="D104" s="43" t="s">
        <v>12</v>
      </c>
      <c r="E104" s="44" t="s">
        <v>347</v>
      </c>
      <c r="F104" s="446">
        <v>-200</v>
      </c>
      <c r="G104" s="410">
        <v>85044</v>
      </c>
      <c r="H104" s="411">
        <v>84978</v>
      </c>
      <c r="I104" s="331">
        <f t="shared" si="18"/>
        <v>66</v>
      </c>
      <c r="J104" s="331">
        <f t="shared" si="14"/>
        <v>-13200</v>
      </c>
      <c r="K104" s="331">
        <f t="shared" si="15"/>
        <v>-0.0132</v>
      </c>
      <c r="L104" s="410">
        <v>104418</v>
      </c>
      <c r="M104" s="411">
        <v>102895</v>
      </c>
      <c r="N104" s="411">
        <f t="shared" si="19"/>
        <v>1523</v>
      </c>
      <c r="O104" s="411">
        <f t="shared" si="16"/>
        <v>-304600</v>
      </c>
      <c r="P104" s="411">
        <f t="shared" si="17"/>
        <v>-0.3046</v>
      </c>
      <c r="Q104" s="668"/>
    </row>
    <row r="105" spans="1:17" s="616" customFormat="1" ht="15">
      <c r="A105" s="436">
        <v>7</v>
      </c>
      <c r="B105" s="437" t="s">
        <v>115</v>
      </c>
      <c r="C105" s="440">
        <v>4865050</v>
      </c>
      <c r="D105" s="43" t="s">
        <v>12</v>
      </c>
      <c r="E105" s="44" t="s">
        <v>347</v>
      </c>
      <c r="F105" s="446">
        <v>-800</v>
      </c>
      <c r="G105" s="410">
        <v>14748</v>
      </c>
      <c r="H105" s="411">
        <v>14722</v>
      </c>
      <c r="I105" s="331">
        <f aca="true" t="shared" si="20" ref="I105:I110">G105-H105</f>
        <v>26</v>
      </c>
      <c r="J105" s="331">
        <f t="shared" si="14"/>
        <v>-20800</v>
      </c>
      <c r="K105" s="331">
        <f t="shared" si="15"/>
        <v>-0.0208</v>
      </c>
      <c r="L105" s="410">
        <v>7876</v>
      </c>
      <c r="M105" s="411">
        <v>7205</v>
      </c>
      <c r="N105" s="411">
        <f aca="true" t="shared" si="21" ref="N105:N110">L105-M105</f>
        <v>671</v>
      </c>
      <c r="O105" s="411">
        <f t="shared" si="16"/>
        <v>-536800</v>
      </c>
      <c r="P105" s="411">
        <f t="shared" si="17"/>
        <v>-0.5368</v>
      </c>
      <c r="Q105" s="637"/>
    </row>
    <row r="106" spans="1:17" s="616" customFormat="1" ht="15.75" customHeight="1">
      <c r="A106" s="436">
        <v>8</v>
      </c>
      <c r="B106" s="437" t="s">
        <v>374</v>
      </c>
      <c r="C106" s="440">
        <v>4864949</v>
      </c>
      <c r="D106" s="43" t="s">
        <v>12</v>
      </c>
      <c r="E106" s="44" t="s">
        <v>347</v>
      </c>
      <c r="F106" s="446">
        <v>-2000</v>
      </c>
      <c r="G106" s="410">
        <v>14189</v>
      </c>
      <c r="H106" s="411">
        <v>14185</v>
      </c>
      <c r="I106" s="331">
        <f t="shared" si="20"/>
        <v>4</v>
      </c>
      <c r="J106" s="331">
        <f t="shared" si="14"/>
        <v>-8000</v>
      </c>
      <c r="K106" s="331">
        <f t="shared" si="15"/>
        <v>-0.008</v>
      </c>
      <c r="L106" s="410">
        <v>3064</v>
      </c>
      <c r="M106" s="411">
        <v>2941</v>
      </c>
      <c r="N106" s="411">
        <f t="shared" si="21"/>
        <v>123</v>
      </c>
      <c r="O106" s="411">
        <f t="shared" si="16"/>
        <v>-246000</v>
      </c>
      <c r="P106" s="411">
        <f t="shared" si="17"/>
        <v>-0.246</v>
      </c>
      <c r="Q106" s="666"/>
    </row>
    <row r="107" spans="1:17" s="616" customFormat="1" ht="15.75" customHeight="1">
      <c r="A107" s="436">
        <v>9</v>
      </c>
      <c r="B107" s="437" t="s">
        <v>396</v>
      </c>
      <c r="C107" s="440">
        <v>5128434</v>
      </c>
      <c r="D107" s="43" t="s">
        <v>12</v>
      </c>
      <c r="E107" s="44" t="s">
        <v>347</v>
      </c>
      <c r="F107" s="446">
        <v>-800</v>
      </c>
      <c r="G107" s="410">
        <v>977675</v>
      </c>
      <c r="H107" s="411">
        <v>977695</v>
      </c>
      <c r="I107" s="331">
        <f t="shared" si="20"/>
        <v>-20</v>
      </c>
      <c r="J107" s="331">
        <f t="shared" si="14"/>
        <v>16000</v>
      </c>
      <c r="K107" s="331">
        <f t="shared" si="15"/>
        <v>0.016</v>
      </c>
      <c r="L107" s="410">
        <v>989398</v>
      </c>
      <c r="M107" s="411">
        <v>989670</v>
      </c>
      <c r="N107" s="411">
        <f t="shared" si="21"/>
        <v>-272</v>
      </c>
      <c r="O107" s="411">
        <f t="shared" si="16"/>
        <v>217600</v>
      </c>
      <c r="P107" s="411">
        <f t="shared" si="17"/>
        <v>0.2176</v>
      </c>
      <c r="Q107" s="620"/>
    </row>
    <row r="108" spans="1:17" s="616" customFormat="1" ht="15.75" customHeight="1">
      <c r="A108" s="436">
        <v>10</v>
      </c>
      <c r="B108" s="437" t="s">
        <v>395</v>
      </c>
      <c r="C108" s="440">
        <v>4864998</v>
      </c>
      <c r="D108" s="43" t="s">
        <v>12</v>
      </c>
      <c r="E108" s="44" t="s">
        <v>347</v>
      </c>
      <c r="F108" s="446">
        <v>800</v>
      </c>
      <c r="G108" s="410">
        <v>997636</v>
      </c>
      <c r="H108" s="411">
        <v>997729</v>
      </c>
      <c r="I108" s="331">
        <f>G108-H108</f>
        <v>-93</v>
      </c>
      <c r="J108" s="331">
        <f>$F108*I108</f>
        <v>-74400</v>
      </c>
      <c r="K108" s="331">
        <f>J108/1000000</f>
        <v>-0.0744</v>
      </c>
      <c r="L108" s="410">
        <v>998745</v>
      </c>
      <c r="M108" s="411">
        <v>999867</v>
      </c>
      <c r="N108" s="411">
        <f>L108-M108</f>
        <v>-1122</v>
      </c>
      <c r="O108" s="411">
        <f>$F108*N108</f>
        <v>-897600</v>
      </c>
      <c r="P108" s="411">
        <f>O108/1000000</f>
        <v>-0.8976</v>
      </c>
      <c r="Q108" s="620"/>
    </row>
    <row r="109" spans="1:17" s="616" customFormat="1" ht="15.75" customHeight="1">
      <c r="A109" s="436">
        <v>11</v>
      </c>
      <c r="B109" s="437" t="s">
        <v>389</v>
      </c>
      <c r="C109" s="440">
        <v>4864993</v>
      </c>
      <c r="D109" s="187" t="s">
        <v>12</v>
      </c>
      <c r="E109" s="296" t="s">
        <v>347</v>
      </c>
      <c r="F109" s="446">
        <v>-800</v>
      </c>
      <c r="G109" s="410">
        <v>998077</v>
      </c>
      <c r="H109" s="411">
        <v>998115</v>
      </c>
      <c r="I109" s="331">
        <f>G109-H109</f>
        <v>-38</v>
      </c>
      <c r="J109" s="331">
        <f>$F109*I109</f>
        <v>30400</v>
      </c>
      <c r="K109" s="331">
        <f>J109/1000000</f>
        <v>0.0304</v>
      </c>
      <c r="L109" s="410">
        <v>999674</v>
      </c>
      <c r="M109" s="411">
        <v>999949</v>
      </c>
      <c r="N109" s="411">
        <f>L109-M109</f>
        <v>-275</v>
      </c>
      <c r="O109" s="411">
        <f>$F109*N109</f>
        <v>220000</v>
      </c>
      <c r="P109" s="411">
        <f>O109/1000000</f>
        <v>0.22</v>
      </c>
      <c r="Q109" s="621"/>
    </row>
    <row r="110" spans="1:17" s="616" customFormat="1" ht="15.75" customHeight="1">
      <c r="A110" s="436">
        <v>12</v>
      </c>
      <c r="B110" s="437" t="s">
        <v>433</v>
      </c>
      <c r="C110" s="440">
        <v>5128447</v>
      </c>
      <c r="D110" s="187" t="s">
        <v>12</v>
      </c>
      <c r="E110" s="296" t="s">
        <v>347</v>
      </c>
      <c r="F110" s="446">
        <v>-800</v>
      </c>
      <c r="G110" s="410">
        <v>984194</v>
      </c>
      <c r="H110" s="411">
        <v>984226</v>
      </c>
      <c r="I110" s="331">
        <f t="shared" si="20"/>
        <v>-32</v>
      </c>
      <c r="J110" s="331">
        <f>$F110*I110</f>
        <v>25600</v>
      </c>
      <c r="K110" s="331">
        <f>J110/1000000</f>
        <v>0.0256</v>
      </c>
      <c r="L110" s="410">
        <v>994683</v>
      </c>
      <c r="M110" s="411">
        <v>994489</v>
      </c>
      <c r="N110" s="411">
        <f t="shared" si="21"/>
        <v>194</v>
      </c>
      <c r="O110" s="411">
        <f>$F110*N110</f>
        <v>-155200</v>
      </c>
      <c r="P110" s="411">
        <f>O110/1000000</f>
        <v>-0.1552</v>
      </c>
      <c r="Q110" s="669"/>
    </row>
    <row r="111" spans="1:17" s="616" customFormat="1" ht="15.75" customHeight="1">
      <c r="A111" s="436"/>
      <c r="B111" s="438" t="s">
        <v>379</v>
      </c>
      <c r="C111" s="440"/>
      <c r="D111" s="47"/>
      <c r="E111" s="47"/>
      <c r="F111" s="446"/>
      <c r="G111" s="468"/>
      <c r="H111" s="331"/>
      <c r="I111" s="331"/>
      <c r="J111" s="331"/>
      <c r="K111" s="331"/>
      <c r="L111" s="410"/>
      <c r="M111" s="411"/>
      <c r="N111" s="411"/>
      <c r="O111" s="411"/>
      <c r="P111" s="411"/>
      <c r="Q111" s="620"/>
    </row>
    <row r="112" spans="1:17" s="616" customFormat="1" ht="15.75" customHeight="1">
      <c r="A112" s="436">
        <v>13</v>
      </c>
      <c r="B112" s="437" t="s">
        <v>116</v>
      </c>
      <c r="C112" s="440">
        <v>4864951</v>
      </c>
      <c r="D112" s="43" t="s">
        <v>12</v>
      </c>
      <c r="E112" s="44" t="s">
        <v>347</v>
      </c>
      <c r="F112" s="446">
        <v>-1000</v>
      </c>
      <c r="G112" s="410">
        <v>983792</v>
      </c>
      <c r="H112" s="411">
        <v>983824</v>
      </c>
      <c r="I112" s="331">
        <f>G112-H112</f>
        <v>-32</v>
      </c>
      <c r="J112" s="331">
        <f>$F112*I112</f>
        <v>32000</v>
      </c>
      <c r="K112" s="331">
        <f>J112/1000000</f>
        <v>0.032</v>
      </c>
      <c r="L112" s="410">
        <v>34816</v>
      </c>
      <c r="M112" s="411">
        <v>34976</v>
      </c>
      <c r="N112" s="411">
        <f>L112-M112</f>
        <v>-160</v>
      </c>
      <c r="O112" s="411">
        <f>$F112*N112</f>
        <v>160000</v>
      </c>
      <c r="P112" s="411">
        <f>O112/1000000</f>
        <v>0.16</v>
      </c>
      <c r="Q112" s="620"/>
    </row>
    <row r="113" spans="1:17" s="616" customFormat="1" ht="15.75" customHeight="1">
      <c r="A113" s="436">
        <v>14</v>
      </c>
      <c r="B113" s="437" t="s">
        <v>117</v>
      </c>
      <c r="C113" s="440">
        <v>4865016</v>
      </c>
      <c r="D113" s="43" t="s">
        <v>12</v>
      </c>
      <c r="E113" s="44" t="s">
        <v>347</v>
      </c>
      <c r="F113" s="446">
        <v>-2000</v>
      </c>
      <c r="G113" s="410">
        <v>7</v>
      </c>
      <c r="H113" s="411">
        <v>7</v>
      </c>
      <c r="I113" s="331">
        <f>G113-H113</f>
        <v>0</v>
      </c>
      <c r="J113" s="331">
        <f>$F113*I113</f>
        <v>0</v>
      </c>
      <c r="K113" s="331">
        <f>J113/1000000</f>
        <v>0</v>
      </c>
      <c r="L113" s="410">
        <v>999722</v>
      </c>
      <c r="M113" s="411">
        <v>999722</v>
      </c>
      <c r="N113" s="411">
        <f>L113-M113</f>
        <v>0</v>
      </c>
      <c r="O113" s="411">
        <f>$F113*N113</f>
        <v>0</v>
      </c>
      <c r="P113" s="411">
        <f>O113/1000000</f>
        <v>0</v>
      </c>
      <c r="Q113" s="638"/>
    </row>
    <row r="114" spans="1:17" ht="15.75" customHeight="1">
      <c r="A114" s="436"/>
      <c r="B114" s="439" t="s">
        <v>118</v>
      </c>
      <c r="C114" s="440"/>
      <c r="D114" s="43"/>
      <c r="E114" s="43"/>
      <c r="F114" s="446"/>
      <c r="G114" s="468"/>
      <c r="H114" s="464"/>
      <c r="I114" s="464"/>
      <c r="J114" s="464"/>
      <c r="K114" s="464"/>
      <c r="L114" s="407"/>
      <c r="M114" s="408"/>
      <c r="N114" s="408"/>
      <c r="O114" s="408"/>
      <c r="P114" s="408"/>
      <c r="Q114" s="171"/>
    </row>
    <row r="115" spans="1:17" s="616" customFormat="1" ht="15.75" customHeight="1">
      <c r="A115" s="436">
        <v>15</v>
      </c>
      <c r="B115" s="393" t="s">
        <v>44</v>
      </c>
      <c r="C115" s="440">
        <v>4864843</v>
      </c>
      <c r="D115" s="47" t="s">
        <v>12</v>
      </c>
      <c r="E115" s="44" t="s">
        <v>347</v>
      </c>
      <c r="F115" s="446">
        <v>-1000</v>
      </c>
      <c r="G115" s="410">
        <v>2073</v>
      </c>
      <c r="H115" s="411">
        <v>2073</v>
      </c>
      <c r="I115" s="331">
        <f>G115-H115</f>
        <v>0</v>
      </c>
      <c r="J115" s="331">
        <f>$F115*I115</f>
        <v>0</v>
      </c>
      <c r="K115" s="331">
        <f>J115/1000000</f>
        <v>0</v>
      </c>
      <c r="L115" s="410">
        <v>25487</v>
      </c>
      <c r="M115" s="411">
        <v>25099</v>
      </c>
      <c r="N115" s="411">
        <f>L115-M115</f>
        <v>388</v>
      </c>
      <c r="O115" s="411">
        <f>$F115*N115</f>
        <v>-388000</v>
      </c>
      <c r="P115" s="411">
        <f>O115/1000000</f>
        <v>-0.388</v>
      </c>
      <c r="Q115" s="620"/>
    </row>
    <row r="116" spans="1:17" s="616" customFormat="1" ht="15.75" customHeight="1">
      <c r="A116" s="436">
        <v>16</v>
      </c>
      <c r="B116" s="437" t="s">
        <v>45</v>
      </c>
      <c r="C116" s="440">
        <v>5295123</v>
      </c>
      <c r="D116" s="43" t="s">
        <v>12</v>
      </c>
      <c r="E116" s="44" t="s">
        <v>347</v>
      </c>
      <c r="F116" s="446">
        <v>-100</v>
      </c>
      <c r="G116" s="410">
        <v>0</v>
      </c>
      <c r="H116" s="411">
        <v>0</v>
      </c>
      <c r="I116" s="411">
        <f>G116-H116</f>
        <v>0</v>
      </c>
      <c r="J116" s="411">
        <f>$F116*I116</f>
        <v>0</v>
      </c>
      <c r="K116" s="411">
        <f>J116/1000000</f>
        <v>0</v>
      </c>
      <c r="L116" s="410">
        <v>5793</v>
      </c>
      <c r="M116" s="411">
        <v>456</v>
      </c>
      <c r="N116" s="411">
        <f>L116-M116</f>
        <v>5337</v>
      </c>
      <c r="O116" s="411">
        <f>$F116*N116</f>
        <v>-533700</v>
      </c>
      <c r="P116" s="411">
        <f>O116/1000000</f>
        <v>-0.5337</v>
      </c>
      <c r="Q116" s="620"/>
    </row>
    <row r="117" spans="1:17" ht="15.75" customHeight="1">
      <c r="A117" s="436"/>
      <c r="B117" s="439" t="s">
        <v>46</v>
      </c>
      <c r="C117" s="440"/>
      <c r="D117" s="43"/>
      <c r="E117" s="43"/>
      <c r="F117" s="446"/>
      <c r="G117" s="468"/>
      <c r="H117" s="464"/>
      <c r="I117" s="464"/>
      <c r="J117" s="464"/>
      <c r="K117" s="464"/>
      <c r="L117" s="407"/>
      <c r="M117" s="408"/>
      <c r="N117" s="408"/>
      <c r="O117" s="408"/>
      <c r="P117" s="408"/>
      <c r="Q117" s="171"/>
    </row>
    <row r="118" spans="1:17" s="616" customFormat="1" ht="15.75" customHeight="1">
      <c r="A118" s="436">
        <v>17</v>
      </c>
      <c r="B118" s="437" t="s">
        <v>83</v>
      </c>
      <c r="C118" s="440">
        <v>4865169</v>
      </c>
      <c r="D118" s="43" t="s">
        <v>12</v>
      </c>
      <c r="E118" s="44" t="s">
        <v>347</v>
      </c>
      <c r="F118" s="446">
        <v>-1000</v>
      </c>
      <c r="G118" s="410">
        <v>1360</v>
      </c>
      <c r="H118" s="411">
        <v>1360</v>
      </c>
      <c r="I118" s="331">
        <f>G118-H118</f>
        <v>0</v>
      </c>
      <c r="J118" s="331">
        <f>$F118*I118</f>
        <v>0</v>
      </c>
      <c r="K118" s="331">
        <f>J118/1000000</f>
        <v>0</v>
      </c>
      <c r="L118" s="410">
        <v>61309</v>
      </c>
      <c r="M118" s="411">
        <v>61309</v>
      </c>
      <c r="N118" s="411">
        <f>L118-M118</f>
        <v>0</v>
      </c>
      <c r="O118" s="411">
        <f>$F118*N118</f>
        <v>0</v>
      </c>
      <c r="P118" s="411">
        <f>O118/1000000</f>
        <v>0</v>
      </c>
      <c r="Q118" s="620"/>
    </row>
    <row r="119" spans="1:17" ht="15.75" customHeight="1">
      <c r="A119" s="436"/>
      <c r="B119" s="438" t="s">
        <v>50</v>
      </c>
      <c r="C119" s="423"/>
      <c r="D119" s="47"/>
      <c r="E119" s="47"/>
      <c r="F119" s="446"/>
      <c r="G119" s="468"/>
      <c r="H119" s="469"/>
      <c r="I119" s="469"/>
      <c r="J119" s="469"/>
      <c r="K119" s="464"/>
      <c r="L119" s="410"/>
      <c r="M119" s="466"/>
      <c r="N119" s="466"/>
      <c r="O119" s="466"/>
      <c r="P119" s="408"/>
      <c r="Q119" s="212"/>
    </row>
    <row r="120" spans="1:17" ht="15.75" customHeight="1">
      <c r="A120" s="436"/>
      <c r="B120" s="438" t="s">
        <v>51</v>
      </c>
      <c r="C120" s="423"/>
      <c r="D120" s="47"/>
      <c r="E120" s="47"/>
      <c r="F120" s="446"/>
      <c r="G120" s="468"/>
      <c r="H120" s="469"/>
      <c r="I120" s="469"/>
      <c r="J120" s="469"/>
      <c r="K120" s="464"/>
      <c r="L120" s="410"/>
      <c r="M120" s="466"/>
      <c r="N120" s="466"/>
      <c r="O120" s="466"/>
      <c r="P120" s="408"/>
      <c r="Q120" s="212"/>
    </row>
    <row r="121" spans="1:17" ht="15.75" customHeight="1">
      <c r="A121" s="442"/>
      <c r="B121" s="445" t="s">
        <v>64</v>
      </c>
      <c r="C121" s="440"/>
      <c r="D121" s="47"/>
      <c r="E121" s="47"/>
      <c r="F121" s="446"/>
      <c r="G121" s="468"/>
      <c r="H121" s="464"/>
      <c r="I121" s="464"/>
      <c r="J121" s="464"/>
      <c r="K121" s="464"/>
      <c r="L121" s="410"/>
      <c r="M121" s="408"/>
      <c r="N121" s="408"/>
      <c r="O121" s="408"/>
      <c r="P121" s="408"/>
      <c r="Q121" s="212"/>
    </row>
    <row r="122" spans="1:17" s="616" customFormat="1" ht="24" customHeight="1">
      <c r="A122" s="436">
        <v>18</v>
      </c>
      <c r="B122" s="693" t="s">
        <v>65</v>
      </c>
      <c r="C122" s="440">
        <v>4865091</v>
      </c>
      <c r="D122" s="43" t="s">
        <v>12</v>
      </c>
      <c r="E122" s="44" t="s">
        <v>347</v>
      </c>
      <c r="F122" s="446">
        <v>-500</v>
      </c>
      <c r="G122" s="410">
        <v>5432</v>
      </c>
      <c r="H122" s="411">
        <v>5432</v>
      </c>
      <c r="I122" s="331">
        <f>G122-H122</f>
        <v>0</v>
      </c>
      <c r="J122" s="331">
        <f>$F122*I122</f>
        <v>0</v>
      </c>
      <c r="K122" s="331">
        <f>J122/1000000</f>
        <v>0</v>
      </c>
      <c r="L122" s="410">
        <v>34081</v>
      </c>
      <c r="M122" s="411">
        <v>33689</v>
      </c>
      <c r="N122" s="411">
        <f>L122-M122</f>
        <v>392</v>
      </c>
      <c r="O122" s="411">
        <f>$F122*N122</f>
        <v>-196000</v>
      </c>
      <c r="P122" s="411">
        <f>O122/1000000</f>
        <v>-0.196</v>
      </c>
      <c r="Q122" s="666"/>
    </row>
    <row r="123" spans="1:17" s="616" customFormat="1" ht="15.75" customHeight="1">
      <c r="A123" s="436">
        <v>19</v>
      </c>
      <c r="B123" s="693" t="s">
        <v>66</v>
      </c>
      <c r="C123" s="440">
        <v>4902579</v>
      </c>
      <c r="D123" s="43" t="s">
        <v>12</v>
      </c>
      <c r="E123" s="44" t="s">
        <v>347</v>
      </c>
      <c r="F123" s="446">
        <v>-500</v>
      </c>
      <c r="G123" s="410">
        <v>999891</v>
      </c>
      <c r="H123" s="411">
        <v>999891</v>
      </c>
      <c r="I123" s="331">
        <f>G123-H123</f>
        <v>0</v>
      </c>
      <c r="J123" s="331">
        <f>$F123*I123</f>
        <v>0</v>
      </c>
      <c r="K123" s="331">
        <f>J123/1000000</f>
        <v>0</v>
      </c>
      <c r="L123" s="410">
        <v>368</v>
      </c>
      <c r="M123" s="411">
        <v>222</v>
      </c>
      <c r="N123" s="411">
        <f>L123-M123</f>
        <v>146</v>
      </c>
      <c r="O123" s="411">
        <f>$F123*N123</f>
        <v>-73000</v>
      </c>
      <c r="P123" s="411">
        <f>O123/1000000</f>
        <v>-0.073</v>
      </c>
      <c r="Q123" s="620"/>
    </row>
    <row r="124" spans="1:17" s="616" customFormat="1" ht="15.75" customHeight="1">
      <c r="A124" s="436">
        <v>20</v>
      </c>
      <c r="B124" s="693" t="s">
        <v>67</v>
      </c>
      <c r="C124" s="440">
        <v>4902585</v>
      </c>
      <c r="D124" s="43" t="s">
        <v>12</v>
      </c>
      <c r="E124" s="44" t="s">
        <v>347</v>
      </c>
      <c r="F124" s="446">
        <v>-666.66</v>
      </c>
      <c r="G124" s="410">
        <v>42</v>
      </c>
      <c r="H124" s="411">
        <v>27</v>
      </c>
      <c r="I124" s="331">
        <f>G124-H124</f>
        <v>15</v>
      </c>
      <c r="J124" s="331">
        <f>$F124*I124</f>
        <v>-9999.9</v>
      </c>
      <c r="K124" s="331">
        <f>J124/1000000</f>
        <v>-0.009999899999999999</v>
      </c>
      <c r="L124" s="410">
        <v>37</v>
      </c>
      <c r="M124" s="411">
        <v>8</v>
      </c>
      <c r="N124" s="411">
        <f>L124-M124</f>
        <v>29</v>
      </c>
      <c r="O124" s="411">
        <f>$F124*N124</f>
        <v>-19333.14</v>
      </c>
      <c r="P124" s="411">
        <f>O124/1000000</f>
        <v>-0.01933314</v>
      </c>
      <c r="Q124" s="620"/>
    </row>
    <row r="125" spans="1:17" s="616" customFormat="1" ht="15.75" customHeight="1">
      <c r="A125" s="436">
        <v>21</v>
      </c>
      <c r="B125" s="693" t="s">
        <v>68</v>
      </c>
      <c r="C125" s="440">
        <v>4865072</v>
      </c>
      <c r="D125" s="43" t="s">
        <v>12</v>
      </c>
      <c r="E125" s="44" t="s">
        <v>347</v>
      </c>
      <c r="F125" s="694">
        <v>-666.666666666667</v>
      </c>
      <c r="G125" s="410">
        <v>2477</v>
      </c>
      <c r="H125" s="411">
        <v>2452</v>
      </c>
      <c r="I125" s="331">
        <f>G125-H125</f>
        <v>25</v>
      </c>
      <c r="J125" s="331">
        <f>$F125*I125</f>
        <v>-16666.666666666675</v>
      </c>
      <c r="K125" s="331">
        <f>J125/1000000</f>
        <v>-0.016666666666666677</v>
      </c>
      <c r="L125" s="410">
        <v>1156</v>
      </c>
      <c r="M125" s="411">
        <v>1103</v>
      </c>
      <c r="N125" s="411">
        <f>L125-M125</f>
        <v>53</v>
      </c>
      <c r="O125" s="411">
        <f>$F125*N125</f>
        <v>-35333.33333333335</v>
      </c>
      <c r="P125" s="411">
        <f>O125/1000000</f>
        <v>-0.03533333333333335</v>
      </c>
      <c r="Q125" s="620"/>
    </row>
    <row r="126" spans="1:17" s="616" customFormat="1" ht="15.75" customHeight="1">
      <c r="A126" s="436"/>
      <c r="B126" s="445" t="s">
        <v>32</v>
      </c>
      <c r="C126" s="440"/>
      <c r="D126" s="47"/>
      <c r="E126" s="47"/>
      <c r="F126" s="446"/>
      <c r="G126" s="468"/>
      <c r="H126" s="331"/>
      <c r="I126" s="331"/>
      <c r="J126" s="331"/>
      <c r="K126" s="331"/>
      <c r="L126" s="410"/>
      <c r="M126" s="411"/>
      <c r="N126" s="411"/>
      <c r="O126" s="411"/>
      <c r="P126" s="411"/>
      <c r="Q126" s="620"/>
    </row>
    <row r="127" spans="1:17" s="616" customFormat="1" ht="15.75" customHeight="1">
      <c r="A127" s="436">
        <v>22</v>
      </c>
      <c r="B127" s="695" t="s">
        <v>69</v>
      </c>
      <c r="C127" s="440">
        <v>4864807</v>
      </c>
      <c r="D127" s="43" t="s">
        <v>12</v>
      </c>
      <c r="E127" s="44" t="s">
        <v>347</v>
      </c>
      <c r="F127" s="446">
        <v>-100</v>
      </c>
      <c r="G127" s="410">
        <v>187602</v>
      </c>
      <c r="H127" s="411">
        <v>185937</v>
      </c>
      <c r="I127" s="331">
        <f>G127-H127</f>
        <v>1665</v>
      </c>
      <c r="J127" s="331">
        <f>$F127*I127</f>
        <v>-166500</v>
      </c>
      <c r="K127" s="331">
        <f>J127/1000000</f>
        <v>-0.1665</v>
      </c>
      <c r="L127" s="410">
        <v>20416</v>
      </c>
      <c r="M127" s="411">
        <v>20599</v>
      </c>
      <c r="N127" s="411">
        <f>L127-M127</f>
        <v>-183</v>
      </c>
      <c r="O127" s="411">
        <f>$F127*N127</f>
        <v>18300</v>
      </c>
      <c r="P127" s="411">
        <f>O127/1000000</f>
        <v>0.0183</v>
      </c>
      <c r="Q127" s="620"/>
    </row>
    <row r="128" spans="1:17" s="616" customFormat="1" ht="15.75" customHeight="1">
      <c r="A128" s="436">
        <v>23</v>
      </c>
      <c r="B128" s="695" t="s">
        <v>143</v>
      </c>
      <c r="C128" s="440">
        <v>4865086</v>
      </c>
      <c r="D128" s="43" t="s">
        <v>12</v>
      </c>
      <c r="E128" s="44" t="s">
        <v>347</v>
      </c>
      <c r="F128" s="446">
        <v>-100</v>
      </c>
      <c r="G128" s="410">
        <v>24476</v>
      </c>
      <c r="H128" s="411">
        <v>24466</v>
      </c>
      <c r="I128" s="331">
        <f>G128-H128</f>
        <v>10</v>
      </c>
      <c r="J128" s="331">
        <f>$F128*I128</f>
        <v>-1000</v>
      </c>
      <c r="K128" s="331">
        <f>J128/1000000</f>
        <v>-0.001</v>
      </c>
      <c r="L128" s="410">
        <v>48742</v>
      </c>
      <c r="M128" s="411">
        <v>48045</v>
      </c>
      <c r="N128" s="411">
        <f>L128-M128</f>
        <v>697</v>
      </c>
      <c r="O128" s="411">
        <f>$F128*N128</f>
        <v>-69700</v>
      </c>
      <c r="P128" s="411">
        <f>O128/1000000</f>
        <v>-0.0697</v>
      </c>
      <c r="Q128" s="620"/>
    </row>
    <row r="129" spans="1:17" s="616" customFormat="1" ht="15.75" customHeight="1">
      <c r="A129" s="436"/>
      <c r="B129" s="439" t="s">
        <v>70</v>
      </c>
      <c r="C129" s="440"/>
      <c r="D129" s="43"/>
      <c r="E129" s="43"/>
      <c r="F129" s="446"/>
      <c r="G129" s="468"/>
      <c r="H129" s="331"/>
      <c r="I129" s="331"/>
      <c r="J129" s="331"/>
      <c r="K129" s="331"/>
      <c r="L129" s="410"/>
      <c r="M129" s="411"/>
      <c r="N129" s="411"/>
      <c r="O129" s="411"/>
      <c r="P129" s="411"/>
      <c r="Q129" s="620"/>
    </row>
    <row r="130" spans="1:17" s="616" customFormat="1" ht="14.25" customHeight="1">
      <c r="A130" s="436">
        <v>24</v>
      </c>
      <c r="B130" s="437" t="s">
        <v>63</v>
      </c>
      <c r="C130" s="440">
        <v>4902568</v>
      </c>
      <c r="D130" s="43" t="s">
        <v>12</v>
      </c>
      <c r="E130" s="44" t="s">
        <v>347</v>
      </c>
      <c r="F130" s="446">
        <v>-100</v>
      </c>
      <c r="G130" s="410">
        <v>998407</v>
      </c>
      <c r="H130" s="411">
        <v>998351</v>
      </c>
      <c r="I130" s="331">
        <f aca="true" t="shared" si="22" ref="I130:I135">G130-H130</f>
        <v>56</v>
      </c>
      <c r="J130" s="331">
        <f aca="true" t="shared" si="23" ref="J130:J135">$F130*I130</f>
        <v>-5600</v>
      </c>
      <c r="K130" s="331">
        <f aca="true" t="shared" si="24" ref="K130:K135">J130/1000000</f>
        <v>-0.0056</v>
      </c>
      <c r="L130" s="410">
        <v>659</v>
      </c>
      <c r="M130" s="411">
        <v>86</v>
      </c>
      <c r="N130" s="411">
        <f aca="true" t="shared" si="25" ref="N130:N135">L130-M130</f>
        <v>573</v>
      </c>
      <c r="O130" s="411">
        <f aca="true" t="shared" si="26" ref="O130:O135">$F130*N130</f>
        <v>-57300</v>
      </c>
      <c r="P130" s="411">
        <f aca="true" t="shared" si="27" ref="P130:P135">O130/1000000</f>
        <v>-0.0573</v>
      </c>
      <c r="Q130" s="620"/>
    </row>
    <row r="131" spans="1:17" s="616" customFormat="1" ht="15.75" customHeight="1">
      <c r="A131" s="436">
        <v>25</v>
      </c>
      <c r="B131" s="437" t="s">
        <v>71</v>
      </c>
      <c r="C131" s="440">
        <v>4902549</v>
      </c>
      <c r="D131" s="43" t="s">
        <v>12</v>
      </c>
      <c r="E131" s="44" t="s">
        <v>347</v>
      </c>
      <c r="F131" s="446">
        <v>-100</v>
      </c>
      <c r="G131" s="410">
        <v>999746</v>
      </c>
      <c r="H131" s="411">
        <v>999749</v>
      </c>
      <c r="I131" s="331">
        <f t="shared" si="22"/>
        <v>-3</v>
      </c>
      <c r="J131" s="331">
        <f t="shared" si="23"/>
        <v>300</v>
      </c>
      <c r="K131" s="331">
        <f t="shared" si="24"/>
        <v>0.0003</v>
      </c>
      <c r="L131" s="410">
        <v>999955</v>
      </c>
      <c r="M131" s="411">
        <v>999974</v>
      </c>
      <c r="N131" s="411">
        <f t="shared" si="25"/>
        <v>-19</v>
      </c>
      <c r="O131" s="411">
        <f t="shared" si="26"/>
        <v>1900</v>
      </c>
      <c r="P131" s="411">
        <f t="shared" si="27"/>
        <v>0.0019</v>
      </c>
      <c r="Q131" s="638"/>
    </row>
    <row r="132" spans="1:17" s="616" customFormat="1" ht="15.75" customHeight="1">
      <c r="A132" s="436">
        <v>26</v>
      </c>
      <c r="B132" s="437" t="s">
        <v>84</v>
      </c>
      <c r="C132" s="440">
        <v>4902537</v>
      </c>
      <c r="D132" s="43" t="s">
        <v>12</v>
      </c>
      <c r="E132" s="44" t="s">
        <v>347</v>
      </c>
      <c r="F132" s="446">
        <v>-100</v>
      </c>
      <c r="G132" s="410">
        <v>23646</v>
      </c>
      <c r="H132" s="411">
        <v>23255</v>
      </c>
      <c r="I132" s="331">
        <f t="shared" si="22"/>
        <v>391</v>
      </c>
      <c r="J132" s="331">
        <f t="shared" si="23"/>
        <v>-39100</v>
      </c>
      <c r="K132" s="331">
        <f t="shared" si="24"/>
        <v>-0.0391</v>
      </c>
      <c r="L132" s="410">
        <v>57658</v>
      </c>
      <c r="M132" s="411">
        <v>57658</v>
      </c>
      <c r="N132" s="411">
        <f t="shared" si="25"/>
        <v>0</v>
      </c>
      <c r="O132" s="411">
        <f t="shared" si="26"/>
        <v>0</v>
      </c>
      <c r="P132" s="411">
        <f t="shared" si="27"/>
        <v>0</v>
      </c>
      <c r="Q132" s="620"/>
    </row>
    <row r="133" spans="1:17" s="616" customFormat="1" ht="15.75" customHeight="1">
      <c r="A133" s="436">
        <v>27</v>
      </c>
      <c r="B133" s="437" t="s">
        <v>72</v>
      </c>
      <c r="C133" s="440">
        <v>4902578</v>
      </c>
      <c r="D133" s="43" t="s">
        <v>12</v>
      </c>
      <c r="E133" s="44" t="s">
        <v>347</v>
      </c>
      <c r="F133" s="446">
        <v>-100</v>
      </c>
      <c r="G133" s="410">
        <v>0</v>
      </c>
      <c r="H133" s="411">
        <v>0</v>
      </c>
      <c r="I133" s="331">
        <f t="shared" si="22"/>
        <v>0</v>
      </c>
      <c r="J133" s="331">
        <f t="shared" si="23"/>
        <v>0</v>
      </c>
      <c r="K133" s="331">
        <f t="shared" si="24"/>
        <v>0</v>
      </c>
      <c r="L133" s="410">
        <v>0</v>
      </c>
      <c r="M133" s="411">
        <v>0</v>
      </c>
      <c r="N133" s="411">
        <f t="shared" si="25"/>
        <v>0</v>
      </c>
      <c r="O133" s="411">
        <f t="shared" si="26"/>
        <v>0</v>
      </c>
      <c r="P133" s="411">
        <f t="shared" si="27"/>
        <v>0</v>
      </c>
      <c r="Q133" s="674"/>
    </row>
    <row r="134" spans="1:17" s="616" customFormat="1" ht="15.75" customHeight="1">
      <c r="A134" s="436">
        <v>28</v>
      </c>
      <c r="B134" s="437" t="s">
        <v>73</v>
      </c>
      <c r="C134" s="440">
        <v>4902538</v>
      </c>
      <c r="D134" s="43" t="s">
        <v>12</v>
      </c>
      <c r="E134" s="44" t="s">
        <v>347</v>
      </c>
      <c r="F134" s="446">
        <v>-100</v>
      </c>
      <c r="G134" s="410">
        <v>999762</v>
      </c>
      <c r="H134" s="411">
        <v>999762</v>
      </c>
      <c r="I134" s="331">
        <f t="shared" si="22"/>
        <v>0</v>
      </c>
      <c r="J134" s="331">
        <f t="shared" si="23"/>
        <v>0</v>
      </c>
      <c r="K134" s="331">
        <f t="shared" si="24"/>
        <v>0</v>
      </c>
      <c r="L134" s="410">
        <v>999987</v>
      </c>
      <c r="M134" s="411">
        <v>999987</v>
      </c>
      <c r="N134" s="411">
        <f t="shared" si="25"/>
        <v>0</v>
      </c>
      <c r="O134" s="411">
        <f t="shared" si="26"/>
        <v>0</v>
      </c>
      <c r="P134" s="411">
        <f t="shared" si="27"/>
        <v>0</v>
      </c>
      <c r="Q134" s="620"/>
    </row>
    <row r="135" spans="1:17" s="616" customFormat="1" ht="15.75" customHeight="1">
      <c r="A135" s="436">
        <v>29</v>
      </c>
      <c r="B135" s="437" t="s">
        <v>59</v>
      </c>
      <c r="C135" s="440">
        <v>4902527</v>
      </c>
      <c r="D135" s="43" t="s">
        <v>12</v>
      </c>
      <c r="E135" s="44" t="s">
        <v>347</v>
      </c>
      <c r="F135" s="446">
        <v>-100</v>
      </c>
      <c r="G135" s="410">
        <v>0</v>
      </c>
      <c r="H135" s="411">
        <v>0</v>
      </c>
      <c r="I135" s="331">
        <f t="shared" si="22"/>
        <v>0</v>
      </c>
      <c r="J135" s="331">
        <f t="shared" si="23"/>
        <v>0</v>
      </c>
      <c r="K135" s="331">
        <f t="shared" si="24"/>
        <v>0</v>
      </c>
      <c r="L135" s="410">
        <v>0</v>
      </c>
      <c r="M135" s="411">
        <v>0</v>
      </c>
      <c r="N135" s="411">
        <f t="shared" si="25"/>
        <v>0</v>
      </c>
      <c r="O135" s="411">
        <f t="shared" si="26"/>
        <v>0</v>
      </c>
      <c r="P135" s="411">
        <f t="shared" si="27"/>
        <v>0</v>
      </c>
      <c r="Q135" s="620"/>
    </row>
    <row r="136" spans="1:17" ht="15.75" customHeight="1">
      <c r="A136" s="436"/>
      <c r="B136" s="439" t="s">
        <v>74</v>
      </c>
      <c r="C136" s="440"/>
      <c r="D136" s="43"/>
      <c r="E136" s="43"/>
      <c r="F136" s="446"/>
      <c r="G136" s="468"/>
      <c r="H136" s="464"/>
      <c r="I136" s="464"/>
      <c r="J136" s="464"/>
      <c r="K136" s="464"/>
      <c r="L136" s="407"/>
      <c r="M136" s="408"/>
      <c r="N136" s="408"/>
      <c r="O136" s="408"/>
      <c r="P136" s="408"/>
      <c r="Q136" s="171"/>
    </row>
    <row r="137" spans="1:17" s="616" customFormat="1" ht="15.75" customHeight="1">
      <c r="A137" s="436">
        <v>30</v>
      </c>
      <c r="B137" s="437" t="s">
        <v>75</v>
      </c>
      <c r="C137" s="440">
        <v>4902540</v>
      </c>
      <c r="D137" s="43" t="s">
        <v>12</v>
      </c>
      <c r="E137" s="44" t="s">
        <v>347</v>
      </c>
      <c r="F137" s="446">
        <v>-100</v>
      </c>
      <c r="G137" s="410">
        <v>1848</v>
      </c>
      <c r="H137" s="411">
        <v>1843</v>
      </c>
      <c r="I137" s="331">
        <f>G137-H137</f>
        <v>5</v>
      </c>
      <c r="J137" s="331">
        <f>$F137*I137</f>
        <v>-500</v>
      </c>
      <c r="K137" s="331">
        <f>J137/1000000</f>
        <v>-0.0005</v>
      </c>
      <c r="L137" s="410">
        <v>3873</v>
      </c>
      <c r="M137" s="411">
        <v>2897</v>
      </c>
      <c r="N137" s="411">
        <f>L137-M137</f>
        <v>976</v>
      </c>
      <c r="O137" s="411">
        <f>$F137*N137</f>
        <v>-97600</v>
      </c>
      <c r="P137" s="411">
        <f>O137/1000000</f>
        <v>-0.0976</v>
      </c>
      <c r="Q137" s="638"/>
    </row>
    <row r="138" spans="1:17" s="616" customFormat="1" ht="15.75" customHeight="1">
      <c r="A138" s="436">
        <v>31</v>
      </c>
      <c r="B138" s="437" t="s">
        <v>76</v>
      </c>
      <c r="C138" s="440">
        <v>4902542</v>
      </c>
      <c r="D138" s="43" t="s">
        <v>12</v>
      </c>
      <c r="E138" s="44" t="s">
        <v>347</v>
      </c>
      <c r="F138" s="446">
        <v>-100</v>
      </c>
      <c r="G138" s="410">
        <v>27047</v>
      </c>
      <c r="H138" s="411">
        <v>27017</v>
      </c>
      <c r="I138" s="331">
        <f>G138-H138</f>
        <v>30</v>
      </c>
      <c r="J138" s="331">
        <f>$F138*I138</f>
        <v>-3000</v>
      </c>
      <c r="K138" s="331">
        <f>J138/1000000</f>
        <v>-0.003</v>
      </c>
      <c r="L138" s="410">
        <v>66971</v>
      </c>
      <c r="M138" s="411">
        <v>66662</v>
      </c>
      <c r="N138" s="411">
        <f>L138-M138</f>
        <v>309</v>
      </c>
      <c r="O138" s="411">
        <f>$F138*N138</f>
        <v>-30900</v>
      </c>
      <c r="P138" s="411">
        <f>O138/1000000</f>
        <v>-0.0309</v>
      </c>
      <c r="Q138" s="620"/>
    </row>
    <row r="139" spans="1:17" s="616" customFormat="1" ht="15.75" customHeight="1" thickBot="1">
      <c r="A139" s="618">
        <v>32</v>
      </c>
      <c r="B139" s="696" t="s">
        <v>77</v>
      </c>
      <c r="C139" s="441">
        <v>4902536</v>
      </c>
      <c r="D139" s="104" t="s">
        <v>12</v>
      </c>
      <c r="E139" s="686" t="s">
        <v>347</v>
      </c>
      <c r="F139" s="441">
        <v>-100</v>
      </c>
      <c r="G139" s="618">
        <v>4758</v>
      </c>
      <c r="H139" s="619">
        <v>4692</v>
      </c>
      <c r="I139" s="619">
        <f>G139-H139</f>
        <v>66</v>
      </c>
      <c r="J139" s="619">
        <f>$F139*I139</f>
        <v>-6600</v>
      </c>
      <c r="K139" s="619">
        <f>J139/1000000</f>
        <v>-0.0066</v>
      </c>
      <c r="L139" s="618">
        <v>928</v>
      </c>
      <c r="M139" s="619">
        <v>344</v>
      </c>
      <c r="N139" s="619">
        <f>L139-M139</f>
        <v>584</v>
      </c>
      <c r="O139" s="619">
        <f>$F139*N139</f>
        <v>-58400</v>
      </c>
      <c r="P139" s="619">
        <f>O139/1000000</f>
        <v>-0.0584</v>
      </c>
      <c r="Q139" s="618"/>
    </row>
    <row r="140" ht="13.5" thickTop="1"/>
    <row r="141" spans="4:16" ht="16.5">
      <c r="D141" s="22"/>
      <c r="K141" s="531">
        <f>SUM(K97:K139)</f>
        <v>-0.3387665666666667</v>
      </c>
      <c r="L141" s="56"/>
      <c r="M141" s="56"/>
      <c r="N141" s="56"/>
      <c r="O141" s="56"/>
      <c r="P141" s="470">
        <f>SUM(P97:P139)</f>
        <v>-2.961166473333334</v>
      </c>
    </row>
    <row r="142" spans="11:16" ht="14.25">
      <c r="K142" s="56"/>
      <c r="L142" s="56"/>
      <c r="M142" s="56"/>
      <c r="N142" s="56"/>
      <c r="O142" s="56"/>
      <c r="P142" s="56"/>
    </row>
    <row r="143" spans="11:16" ht="14.25">
      <c r="K143" s="56"/>
      <c r="L143" s="56"/>
      <c r="M143" s="56"/>
      <c r="N143" s="56"/>
      <c r="O143" s="56"/>
      <c r="P143" s="56"/>
    </row>
    <row r="144" spans="17:18" ht="12.75">
      <c r="Q144" s="485" t="str">
        <f>NDPL!Q1</f>
        <v>MAY-2016</v>
      </c>
      <c r="R144" s="293"/>
    </row>
    <row r="145" ht="13.5" thickBot="1"/>
    <row r="146" spans="1:17" ht="44.25" customHeight="1">
      <c r="A146" s="400"/>
      <c r="B146" s="398" t="s">
        <v>148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3"/>
    </row>
    <row r="147" spans="1:17" ht="19.5" customHeight="1">
      <c r="A147" s="261"/>
      <c r="B147" s="336" t="s">
        <v>149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54"/>
    </row>
    <row r="148" spans="1:17" ht="19.5" customHeight="1">
      <c r="A148" s="261"/>
      <c r="B148" s="332" t="s">
        <v>250</v>
      </c>
      <c r="C148" s="19"/>
      <c r="D148" s="19"/>
      <c r="E148" s="19"/>
      <c r="F148" s="19"/>
      <c r="G148" s="19"/>
      <c r="H148" s="19"/>
      <c r="I148" s="19"/>
      <c r="J148" s="19"/>
      <c r="K148" s="230">
        <f>K56</f>
        <v>0.22906670000000004</v>
      </c>
      <c r="L148" s="230"/>
      <c r="M148" s="230"/>
      <c r="N148" s="230"/>
      <c r="O148" s="230"/>
      <c r="P148" s="230">
        <f>P56</f>
        <v>-3.620000000000002</v>
      </c>
      <c r="Q148" s="54"/>
    </row>
    <row r="149" spans="1:17" ht="19.5" customHeight="1">
      <c r="A149" s="261"/>
      <c r="B149" s="332" t="s">
        <v>251</v>
      </c>
      <c r="C149" s="19"/>
      <c r="D149" s="19"/>
      <c r="E149" s="19"/>
      <c r="F149" s="19"/>
      <c r="G149" s="19"/>
      <c r="H149" s="19"/>
      <c r="I149" s="19"/>
      <c r="J149" s="19"/>
      <c r="K149" s="532">
        <f>K141</f>
        <v>-0.3387665666666667</v>
      </c>
      <c r="L149" s="230"/>
      <c r="M149" s="230"/>
      <c r="N149" s="230"/>
      <c r="O149" s="230"/>
      <c r="P149" s="230">
        <f>P141</f>
        <v>-2.961166473333334</v>
      </c>
      <c r="Q149" s="54"/>
    </row>
    <row r="150" spans="1:17" ht="19.5" customHeight="1">
      <c r="A150" s="261"/>
      <c r="B150" s="332" t="s">
        <v>150</v>
      </c>
      <c r="C150" s="19"/>
      <c r="D150" s="19"/>
      <c r="E150" s="19"/>
      <c r="F150" s="19"/>
      <c r="G150" s="19"/>
      <c r="H150" s="19"/>
      <c r="I150" s="19"/>
      <c r="J150" s="19"/>
      <c r="K150" s="532">
        <f>'ROHTAK ROAD'!K47</f>
        <v>0.121325</v>
      </c>
      <c r="L150" s="230"/>
      <c r="M150" s="230"/>
      <c r="N150" s="230"/>
      <c r="O150" s="230"/>
      <c r="P150" s="532">
        <f>'ROHTAK ROAD'!P47</f>
        <v>0.00027500000000000094</v>
      </c>
      <c r="Q150" s="54"/>
    </row>
    <row r="151" spans="1:17" ht="19.5" customHeight="1">
      <c r="A151" s="261"/>
      <c r="B151" s="332" t="s">
        <v>151</v>
      </c>
      <c r="C151" s="19"/>
      <c r="D151" s="19"/>
      <c r="E151" s="19"/>
      <c r="F151" s="19"/>
      <c r="G151" s="19"/>
      <c r="H151" s="19"/>
      <c r="I151" s="19"/>
      <c r="J151" s="19"/>
      <c r="K151" s="532">
        <f>SUM(K148:K150)</f>
        <v>0.011625133333333329</v>
      </c>
      <c r="L151" s="230"/>
      <c r="M151" s="230"/>
      <c r="N151" s="230"/>
      <c r="O151" s="230"/>
      <c r="P151" s="532">
        <f>SUM(P148:P150)</f>
        <v>-6.5808914733333355</v>
      </c>
      <c r="Q151" s="54"/>
    </row>
    <row r="152" spans="1:17" ht="19.5" customHeight="1">
      <c r="A152" s="261"/>
      <c r="B152" s="336" t="s">
        <v>152</v>
      </c>
      <c r="C152" s="19"/>
      <c r="D152" s="19"/>
      <c r="E152" s="19"/>
      <c r="F152" s="19"/>
      <c r="G152" s="19"/>
      <c r="H152" s="19"/>
      <c r="I152" s="19"/>
      <c r="J152" s="19"/>
      <c r="K152" s="230"/>
      <c r="L152" s="230"/>
      <c r="M152" s="230"/>
      <c r="N152" s="230"/>
      <c r="O152" s="230"/>
      <c r="P152" s="230"/>
      <c r="Q152" s="54"/>
    </row>
    <row r="153" spans="1:17" ht="19.5" customHeight="1">
      <c r="A153" s="261"/>
      <c r="B153" s="332" t="s">
        <v>252</v>
      </c>
      <c r="C153" s="19"/>
      <c r="D153" s="19"/>
      <c r="E153" s="19"/>
      <c r="F153" s="19"/>
      <c r="G153" s="19"/>
      <c r="H153" s="19"/>
      <c r="I153" s="19"/>
      <c r="J153" s="19"/>
      <c r="K153" s="230">
        <f>K89</f>
        <v>0.899</v>
      </c>
      <c r="L153" s="230"/>
      <c r="M153" s="230"/>
      <c r="N153" s="230"/>
      <c r="O153" s="230"/>
      <c r="P153" s="230">
        <f>P89</f>
        <v>18.408</v>
      </c>
      <c r="Q153" s="54"/>
    </row>
    <row r="154" spans="1:17" ht="19.5" customHeight="1" thickBot="1">
      <c r="A154" s="262"/>
      <c r="B154" s="399" t="s">
        <v>153</v>
      </c>
      <c r="C154" s="55"/>
      <c r="D154" s="55"/>
      <c r="E154" s="55"/>
      <c r="F154" s="55"/>
      <c r="G154" s="55"/>
      <c r="H154" s="55"/>
      <c r="I154" s="55"/>
      <c r="J154" s="55"/>
      <c r="K154" s="533">
        <f>SUM(K151:K153)</f>
        <v>0.9106251333333334</v>
      </c>
      <c r="L154" s="228"/>
      <c r="M154" s="228"/>
      <c r="N154" s="228"/>
      <c r="O154" s="228"/>
      <c r="P154" s="227">
        <f>SUM(P151:P153)</f>
        <v>11.827108526666667</v>
      </c>
      <c r="Q154" s="229"/>
    </row>
    <row r="155" ht="12.75">
      <c r="A155" s="261"/>
    </row>
    <row r="156" ht="12.75">
      <c r="A156" s="261"/>
    </row>
    <row r="157" ht="12.75">
      <c r="A157" s="261"/>
    </row>
    <row r="158" ht="13.5" thickBot="1">
      <c r="A158" s="262"/>
    </row>
    <row r="159" spans="1:17" ht="12.75">
      <c r="A159" s="255"/>
      <c r="B159" s="256"/>
      <c r="C159" s="256"/>
      <c r="D159" s="256"/>
      <c r="E159" s="256"/>
      <c r="F159" s="256"/>
      <c r="G159" s="256"/>
      <c r="H159" s="52"/>
      <c r="I159" s="52"/>
      <c r="J159" s="52"/>
      <c r="K159" s="52"/>
      <c r="L159" s="52"/>
      <c r="M159" s="52"/>
      <c r="N159" s="52"/>
      <c r="O159" s="52"/>
      <c r="P159" s="52"/>
      <c r="Q159" s="53"/>
    </row>
    <row r="160" spans="1:17" ht="23.25">
      <c r="A160" s="263" t="s">
        <v>328</v>
      </c>
      <c r="B160" s="247"/>
      <c r="C160" s="247"/>
      <c r="D160" s="247"/>
      <c r="E160" s="247"/>
      <c r="F160" s="247"/>
      <c r="G160" s="247"/>
      <c r="H160" s="19"/>
      <c r="I160" s="19"/>
      <c r="J160" s="19"/>
      <c r="K160" s="19"/>
      <c r="L160" s="19"/>
      <c r="M160" s="19"/>
      <c r="N160" s="19"/>
      <c r="O160" s="19"/>
      <c r="P160" s="19"/>
      <c r="Q160" s="54"/>
    </row>
    <row r="161" spans="1:17" ht="12.75">
      <c r="A161" s="257"/>
      <c r="B161" s="247"/>
      <c r="C161" s="247"/>
      <c r="D161" s="247"/>
      <c r="E161" s="247"/>
      <c r="F161" s="247"/>
      <c r="G161" s="247"/>
      <c r="H161" s="19"/>
      <c r="I161" s="19"/>
      <c r="J161" s="19"/>
      <c r="K161" s="19"/>
      <c r="L161" s="19"/>
      <c r="M161" s="19"/>
      <c r="N161" s="19"/>
      <c r="O161" s="19"/>
      <c r="P161" s="19"/>
      <c r="Q161" s="54"/>
    </row>
    <row r="162" spans="1:17" ht="12.75">
      <c r="A162" s="258"/>
      <c r="B162" s="259"/>
      <c r="C162" s="259"/>
      <c r="D162" s="259"/>
      <c r="E162" s="259"/>
      <c r="F162" s="259"/>
      <c r="G162" s="259"/>
      <c r="H162" s="19"/>
      <c r="I162" s="19"/>
      <c r="J162" s="19"/>
      <c r="K162" s="285" t="s">
        <v>340</v>
      </c>
      <c r="L162" s="19"/>
      <c r="M162" s="19"/>
      <c r="N162" s="19"/>
      <c r="O162" s="19"/>
      <c r="P162" s="285" t="s">
        <v>341</v>
      </c>
      <c r="Q162" s="54"/>
    </row>
    <row r="163" spans="1:17" ht="12.75">
      <c r="A163" s="260"/>
      <c r="B163" s="150"/>
      <c r="C163" s="150"/>
      <c r="D163" s="150"/>
      <c r="E163" s="150"/>
      <c r="F163" s="150"/>
      <c r="G163" s="150"/>
      <c r="H163" s="19"/>
      <c r="I163" s="19"/>
      <c r="J163" s="19"/>
      <c r="K163" s="19"/>
      <c r="L163" s="19"/>
      <c r="M163" s="19"/>
      <c r="N163" s="19"/>
      <c r="O163" s="19"/>
      <c r="P163" s="19"/>
      <c r="Q163" s="54"/>
    </row>
    <row r="164" spans="1:17" ht="12.75">
      <c r="A164" s="260"/>
      <c r="B164" s="150"/>
      <c r="C164" s="150"/>
      <c r="D164" s="150"/>
      <c r="E164" s="150"/>
      <c r="F164" s="150"/>
      <c r="G164" s="150"/>
      <c r="H164" s="19"/>
      <c r="I164" s="19"/>
      <c r="J164" s="19"/>
      <c r="K164" s="19"/>
      <c r="L164" s="19"/>
      <c r="M164" s="19"/>
      <c r="N164" s="19"/>
      <c r="O164" s="19"/>
      <c r="P164" s="19"/>
      <c r="Q164" s="54"/>
    </row>
    <row r="165" spans="1:17" ht="18">
      <c r="A165" s="264" t="s">
        <v>331</v>
      </c>
      <c r="B165" s="248"/>
      <c r="C165" s="248"/>
      <c r="D165" s="249"/>
      <c r="E165" s="249"/>
      <c r="F165" s="250"/>
      <c r="G165" s="249"/>
      <c r="H165" s="19"/>
      <c r="I165" s="19"/>
      <c r="J165" s="19"/>
      <c r="K165" s="472">
        <f>K154</f>
        <v>0.9106251333333334</v>
      </c>
      <c r="L165" s="249" t="s">
        <v>329</v>
      </c>
      <c r="M165" s="19"/>
      <c r="N165" s="19"/>
      <c r="O165" s="19"/>
      <c r="P165" s="472">
        <f>P154</f>
        <v>11.827108526666667</v>
      </c>
      <c r="Q165" s="271" t="s">
        <v>329</v>
      </c>
    </row>
    <row r="166" spans="1:17" ht="18">
      <c r="A166" s="265"/>
      <c r="B166" s="251"/>
      <c r="C166" s="251"/>
      <c r="D166" s="247"/>
      <c r="E166" s="247"/>
      <c r="F166" s="252"/>
      <c r="G166" s="247"/>
      <c r="H166" s="19"/>
      <c r="I166" s="19"/>
      <c r="J166" s="19"/>
      <c r="K166" s="473"/>
      <c r="L166" s="247"/>
      <c r="M166" s="19"/>
      <c r="N166" s="19"/>
      <c r="O166" s="19"/>
      <c r="P166" s="473"/>
      <c r="Q166" s="272"/>
    </row>
    <row r="167" spans="1:17" ht="18">
      <c r="A167" s="266" t="s">
        <v>330</v>
      </c>
      <c r="B167" s="253"/>
      <c r="C167" s="48"/>
      <c r="D167" s="247"/>
      <c r="E167" s="247"/>
      <c r="F167" s="254"/>
      <c r="G167" s="249"/>
      <c r="H167" s="19"/>
      <c r="I167" s="19"/>
      <c r="J167" s="19"/>
      <c r="K167" s="473">
        <f>'STEPPED UP GENCO'!K40</f>
        <v>0.20246411250000002</v>
      </c>
      <c r="L167" s="249" t="s">
        <v>329</v>
      </c>
      <c r="M167" s="19"/>
      <c r="N167" s="19"/>
      <c r="O167" s="19"/>
      <c r="P167" s="473">
        <f>'STEPPED UP GENCO'!P40</f>
        <v>-0.9737995644000003</v>
      </c>
      <c r="Q167" s="271" t="s">
        <v>329</v>
      </c>
    </row>
    <row r="168" spans="1:17" ht="12.75">
      <c r="A168" s="261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54"/>
    </row>
    <row r="169" spans="1:17" ht="12.75">
      <c r="A169" s="261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54"/>
    </row>
    <row r="170" spans="1:17" ht="12.75">
      <c r="A170" s="261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54"/>
    </row>
    <row r="171" spans="1:17" ht="20.25">
      <c r="A171" s="261"/>
      <c r="B171" s="19"/>
      <c r="C171" s="19"/>
      <c r="D171" s="19"/>
      <c r="E171" s="19"/>
      <c r="F171" s="19"/>
      <c r="G171" s="19"/>
      <c r="H171" s="248"/>
      <c r="I171" s="248"/>
      <c r="J171" s="267" t="s">
        <v>332</v>
      </c>
      <c r="K171" s="427">
        <f>SUM(K165:K170)</f>
        <v>1.1130892458333335</v>
      </c>
      <c r="L171" s="267" t="s">
        <v>329</v>
      </c>
      <c r="M171" s="150"/>
      <c r="N171" s="19"/>
      <c r="O171" s="19"/>
      <c r="P171" s="427">
        <f>SUM(P165:P170)</f>
        <v>10.853308962266667</v>
      </c>
      <c r="Q171" s="448" t="s">
        <v>329</v>
      </c>
    </row>
    <row r="172" spans="1:17" ht="13.5" thickBot="1">
      <c r="A172" s="262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177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6" max="255" man="1"/>
    <brk id="91" max="255" man="1"/>
    <brk id="142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87"/>
  <sheetViews>
    <sheetView view="pageBreakPreview" zoomScale="70" zoomScaleNormal="70" zoomScaleSheetLayoutView="70" workbookViewId="0" topLeftCell="A28">
      <selection activeCell="C47" sqref="C47"/>
    </sheetView>
  </sheetViews>
  <sheetFormatPr defaultColWidth="9.140625" defaultRowHeight="12.75"/>
  <cols>
    <col min="1" max="1" width="7.421875" style="0" customWidth="1"/>
    <col min="2" max="2" width="29.57421875" style="0" customWidth="1"/>
    <col min="3" max="3" width="13.28125" style="0" customWidth="1"/>
    <col min="4" max="4" width="9.00390625" style="0" customWidth="1"/>
    <col min="5" max="5" width="16.57421875" style="0" customWidth="1"/>
    <col min="6" max="6" width="12.00390625" style="0" customWidth="1"/>
    <col min="7" max="7" width="14.00390625" style="0" customWidth="1"/>
    <col min="8" max="8" width="13.421875" style="0" customWidth="1"/>
    <col min="9" max="9" width="11.8515625" style="0" customWidth="1"/>
    <col min="10" max="10" width="16.28125" style="0" customWidth="1"/>
    <col min="11" max="11" width="12.8515625" style="0" customWidth="1"/>
    <col min="12" max="12" width="13.421875" style="0" customWidth="1"/>
    <col min="13" max="13" width="16.28125" style="0" customWidth="1"/>
    <col min="14" max="14" width="12.140625" style="0" customWidth="1"/>
    <col min="15" max="15" width="15.28125" style="0" customWidth="1"/>
    <col min="16" max="16" width="15.140625" style="0" customWidth="1"/>
    <col min="17" max="17" width="21.57421875" style="0" customWidth="1"/>
    <col min="18" max="19" width="9.140625" style="0" hidden="1" customWidth="1"/>
  </cols>
  <sheetData>
    <row r="1" spans="1:17" ht="23.25" customHeight="1">
      <c r="A1" s="1" t="s">
        <v>238</v>
      </c>
      <c r="P1" s="482" t="str">
        <f>NDPL!$Q$1</f>
        <v>MAY-2016</v>
      </c>
      <c r="Q1" s="482"/>
    </row>
    <row r="2" ht="12.75">
      <c r="A2" s="17" t="s">
        <v>239</v>
      </c>
    </row>
    <row r="3" ht="20.25" customHeight="1">
      <c r="A3" s="474" t="s">
        <v>154</v>
      </c>
    </row>
    <row r="4" spans="1:16" ht="21" customHeight="1" thickBot="1">
      <c r="A4" s="475" t="s">
        <v>192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36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6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6" t="s">
        <v>6</v>
      </c>
      <c r="Q5" s="37" t="s">
        <v>310</v>
      </c>
    </row>
    <row r="6" ht="2.25" customHeight="1" hidden="1" thickBot="1" thickTop="1"/>
    <row r="7" spans="1:17" ht="19.5" customHeight="1" thickTop="1">
      <c r="A7" s="333"/>
      <c r="B7" s="334" t="s">
        <v>155</v>
      </c>
      <c r="C7" s="335"/>
      <c r="D7" s="39"/>
      <c r="E7" s="39"/>
      <c r="F7" s="39"/>
      <c r="G7" s="32"/>
      <c r="H7" s="634"/>
      <c r="I7" s="634"/>
      <c r="J7" s="634"/>
      <c r="K7" s="634"/>
      <c r="L7" s="635"/>
      <c r="M7" s="634"/>
      <c r="N7" s="634"/>
      <c r="O7" s="634"/>
      <c r="P7" s="634"/>
      <c r="Q7" s="170"/>
    </row>
    <row r="8" spans="1:17" s="616" customFormat="1" ht="24" customHeight="1">
      <c r="A8" s="309">
        <v>1</v>
      </c>
      <c r="B8" s="369" t="s">
        <v>156</v>
      </c>
      <c r="C8" s="370">
        <v>4865170</v>
      </c>
      <c r="D8" s="144" t="s">
        <v>12</v>
      </c>
      <c r="E8" s="110" t="s">
        <v>347</v>
      </c>
      <c r="F8" s="379">
        <v>5000</v>
      </c>
      <c r="G8" s="410">
        <v>999706</v>
      </c>
      <c r="H8" s="411">
        <v>999710</v>
      </c>
      <c r="I8" s="383">
        <f aca="true" t="shared" si="0" ref="I8:I17">G8-H8</f>
        <v>-4</v>
      </c>
      <c r="J8" s="383">
        <f aca="true" t="shared" si="1" ref="J8:J17">$F8*I8</f>
        <v>-20000</v>
      </c>
      <c r="K8" s="383">
        <f aca="true" t="shared" si="2" ref="K8:K17">J8/1000000</f>
        <v>-0.02</v>
      </c>
      <c r="L8" s="410">
        <v>999777</v>
      </c>
      <c r="M8" s="411">
        <v>999769</v>
      </c>
      <c r="N8" s="383">
        <f aca="true" t="shared" si="3" ref="N8:N17">L8-M8</f>
        <v>8</v>
      </c>
      <c r="O8" s="383">
        <f aca="true" t="shared" si="4" ref="O8:O17">$F8*N8</f>
        <v>40000</v>
      </c>
      <c r="P8" s="383">
        <f aca="true" t="shared" si="5" ref="P8:P17">O8/1000000</f>
        <v>0.04</v>
      </c>
      <c r="Q8" s="638"/>
    </row>
    <row r="9" spans="1:17" s="616" customFormat="1" ht="24.75" customHeight="1">
      <c r="A9" s="309">
        <v>2</v>
      </c>
      <c r="B9" s="369" t="s">
        <v>157</v>
      </c>
      <c r="C9" s="370">
        <v>4865095</v>
      </c>
      <c r="D9" s="144" t="s">
        <v>12</v>
      </c>
      <c r="E9" s="110" t="s">
        <v>347</v>
      </c>
      <c r="F9" s="379">
        <v>1333.33</v>
      </c>
      <c r="G9" s="410">
        <v>984432</v>
      </c>
      <c r="H9" s="411">
        <v>984294</v>
      </c>
      <c r="I9" s="383">
        <f t="shared" si="0"/>
        <v>138</v>
      </c>
      <c r="J9" s="383">
        <f t="shared" si="1"/>
        <v>183999.53999999998</v>
      </c>
      <c r="K9" s="383">
        <f t="shared" si="2"/>
        <v>0.18399954</v>
      </c>
      <c r="L9" s="410">
        <v>673077</v>
      </c>
      <c r="M9" s="411">
        <v>673020</v>
      </c>
      <c r="N9" s="383">
        <f t="shared" si="3"/>
        <v>57</v>
      </c>
      <c r="O9" s="383">
        <f t="shared" si="4"/>
        <v>75999.81</v>
      </c>
      <c r="P9" s="636">
        <f t="shared" si="5"/>
        <v>0.07599981</v>
      </c>
      <c r="Q9" s="645"/>
    </row>
    <row r="10" spans="1:17" s="616" customFormat="1" ht="22.5" customHeight="1">
      <c r="A10" s="309">
        <v>3</v>
      </c>
      <c r="B10" s="369" t="s">
        <v>158</v>
      </c>
      <c r="C10" s="370">
        <v>4865172</v>
      </c>
      <c r="D10" s="144" t="s">
        <v>12</v>
      </c>
      <c r="E10" s="110" t="s">
        <v>347</v>
      </c>
      <c r="F10" s="379">
        <v>1000</v>
      </c>
      <c r="G10" s="410">
        <v>1011</v>
      </c>
      <c r="H10" s="411">
        <v>1004</v>
      </c>
      <c r="I10" s="383">
        <f t="shared" si="0"/>
        <v>7</v>
      </c>
      <c r="J10" s="383">
        <f t="shared" si="1"/>
        <v>7000</v>
      </c>
      <c r="K10" s="383">
        <f t="shared" si="2"/>
        <v>0.007</v>
      </c>
      <c r="L10" s="410">
        <v>1894</v>
      </c>
      <c r="M10" s="411">
        <v>1893</v>
      </c>
      <c r="N10" s="383">
        <f t="shared" si="3"/>
        <v>1</v>
      </c>
      <c r="O10" s="383">
        <f t="shared" si="4"/>
        <v>1000</v>
      </c>
      <c r="P10" s="383">
        <f t="shared" si="5"/>
        <v>0.001</v>
      </c>
      <c r="Q10" s="669" t="s">
        <v>461</v>
      </c>
    </row>
    <row r="11" spans="1:17" s="616" customFormat="1" ht="22.5" customHeight="1">
      <c r="A11" s="309"/>
      <c r="B11" s="369"/>
      <c r="C11" s="370">
        <v>5295123</v>
      </c>
      <c r="D11" s="144" t="s">
        <v>12</v>
      </c>
      <c r="E11" s="110" t="s">
        <v>347</v>
      </c>
      <c r="F11" s="379">
        <v>100</v>
      </c>
      <c r="G11" s="410">
        <v>0</v>
      </c>
      <c r="H11" s="411">
        <v>0</v>
      </c>
      <c r="I11" s="383">
        <f>G11-H11</f>
        <v>0</v>
      </c>
      <c r="J11" s="383">
        <f t="shared" si="1"/>
        <v>0</v>
      </c>
      <c r="K11" s="383">
        <f t="shared" si="2"/>
        <v>0</v>
      </c>
      <c r="L11" s="410">
        <v>5793</v>
      </c>
      <c r="M11" s="411">
        <v>456</v>
      </c>
      <c r="N11" s="383">
        <f>L11-M11</f>
        <v>5337</v>
      </c>
      <c r="O11" s="383">
        <f t="shared" si="4"/>
        <v>533700</v>
      </c>
      <c r="P11" s="383">
        <f t="shared" si="5"/>
        <v>0.5337</v>
      </c>
      <c r="Q11" s="639" t="s">
        <v>448</v>
      </c>
    </row>
    <row r="12" spans="1:17" s="616" customFormat="1" ht="22.5" customHeight="1">
      <c r="A12" s="309">
        <v>4</v>
      </c>
      <c r="B12" s="369" t="s">
        <v>159</v>
      </c>
      <c r="C12" s="370">
        <v>4865151</v>
      </c>
      <c r="D12" s="144" t="s">
        <v>12</v>
      </c>
      <c r="E12" s="110" t="s">
        <v>347</v>
      </c>
      <c r="F12" s="379">
        <v>1000</v>
      </c>
      <c r="G12" s="410">
        <v>15227</v>
      </c>
      <c r="H12" s="411">
        <v>14943</v>
      </c>
      <c r="I12" s="383">
        <f t="shared" si="0"/>
        <v>284</v>
      </c>
      <c r="J12" s="383">
        <f t="shared" si="1"/>
        <v>284000</v>
      </c>
      <c r="K12" s="383">
        <f t="shared" si="2"/>
        <v>0.284</v>
      </c>
      <c r="L12" s="410">
        <v>208</v>
      </c>
      <c r="M12" s="411">
        <v>99</v>
      </c>
      <c r="N12" s="383">
        <f t="shared" si="3"/>
        <v>109</v>
      </c>
      <c r="O12" s="383">
        <f t="shared" si="4"/>
        <v>109000</v>
      </c>
      <c r="P12" s="383">
        <f t="shared" si="5"/>
        <v>0.109</v>
      </c>
      <c r="Q12" s="644"/>
    </row>
    <row r="13" spans="1:17" s="616" customFormat="1" ht="22.5" customHeight="1">
      <c r="A13" s="309">
        <v>5</v>
      </c>
      <c r="B13" s="369" t="s">
        <v>160</v>
      </c>
      <c r="C13" s="370">
        <v>4865152</v>
      </c>
      <c r="D13" s="144" t="s">
        <v>12</v>
      </c>
      <c r="E13" s="110" t="s">
        <v>347</v>
      </c>
      <c r="F13" s="379">
        <v>300</v>
      </c>
      <c r="G13" s="410">
        <v>1605</v>
      </c>
      <c r="H13" s="411">
        <v>1605</v>
      </c>
      <c r="I13" s="383">
        <f t="shared" si="0"/>
        <v>0</v>
      </c>
      <c r="J13" s="383">
        <f t="shared" si="1"/>
        <v>0</v>
      </c>
      <c r="K13" s="383">
        <f t="shared" si="2"/>
        <v>0</v>
      </c>
      <c r="L13" s="410">
        <v>112</v>
      </c>
      <c r="M13" s="411">
        <v>112</v>
      </c>
      <c r="N13" s="383">
        <f t="shared" si="3"/>
        <v>0</v>
      </c>
      <c r="O13" s="383">
        <f t="shared" si="4"/>
        <v>0</v>
      </c>
      <c r="P13" s="383">
        <f t="shared" si="5"/>
        <v>0</v>
      </c>
      <c r="Q13" s="681"/>
    </row>
    <row r="14" spans="1:17" s="616" customFormat="1" ht="22.5" customHeight="1">
      <c r="A14" s="309">
        <v>6</v>
      </c>
      <c r="B14" s="369" t="s">
        <v>161</v>
      </c>
      <c r="C14" s="370">
        <v>4865111</v>
      </c>
      <c r="D14" s="144" t="s">
        <v>12</v>
      </c>
      <c r="E14" s="110" t="s">
        <v>347</v>
      </c>
      <c r="F14" s="379">
        <v>100</v>
      </c>
      <c r="G14" s="410">
        <v>10860</v>
      </c>
      <c r="H14" s="411">
        <v>10075</v>
      </c>
      <c r="I14" s="383">
        <f>G14-H14</f>
        <v>785</v>
      </c>
      <c r="J14" s="383">
        <f t="shared" si="1"/>
        <v>78500</v>
      </c>
      <c r="K14" s="383">
        <f t="shared" si="2"/>
        <v>0.0785</v>
      </c>
      <c r="L14" s="410">
        <v>1781</v>
      </c>
      <c r="M14" s="411">
        <v>1116</v>
      </c>
      <c r="N14" s="383">
        <f>L14-M14</f>
        <v>665</v>
      </c>
      <c r="O14" s="383">
        <f t="shared" si="4"/>
        <v>66500</v>
      </c>
      <c r="P14" s="383">
        <f t="shared" si="5"/>
        <v>0.0665</v>
      </c>
      <c r="Q14" s="639"/>
    </row>
    <row r="15" spans="1:17" ht="22.5" customHeight="1">
      <c r="A15" s="309">
        <v>7</v>
      </c>
      <c r="B15" s="369" t="s">
        <v>162</v>
      </c>
      <c r="C15" s="370">
        <v>4865140</v>
      </c>
      <c r="D15" s="144" t="s">
        <v>12</v>
      </c>
      <c r="E15" s="110" t="s">
        <v>347</v>
      </c>
      <c r="F15" s="379">
        <v>75</v>
      </c>
      <c r="G15" s="410">
        <v>710101</v>
      </c>
      <c r="H15" s="411">
        <v>705128</v>
      </c>
      <c r="I15" s="383">
        <f t="shared" si="0"/>
        <v>4973</v>
      </c>
      <c r="J15" s="383">
        <f t="shared" si="1"/>
        <v>372975</v>
      </c>
      <c r="K15" s="383">
        <f t="shared" si="2"/>
        <v>0.372975</v>
      </c>
      <c r="L15" s="410">
        <v>27317</v>
      </c>
      <c r="M15" s="411">
        <v>26722</v>
      </c>
      <c r="N15" s="383">
        <f t="shared" si="3"/>
        <v>595</v>
      </c>
      <c r="O15" s="383">
        <f t="shared" si="4"/>
        <v>44625</v>
      </c>
      <c r="P15" s="383">
        <f t="shared" si="5"/>
        <v>0.044625</v>
      </c>
      <c r="Q15" s="489"/>
    </row>
    <row r="16" spans="1:17" s="616" customFormat="1" ht="22.5" customHeight="1">
      <c r="A16" s="309">
        <v>8</v>
      </c>
      <c r="B16" s="733" t="s">
        <v>163</v>
      </c>
      <c r="C16" s="370">
        <v>4865148</v>
      </c>
      <c r="D16" s="144" t="s">
        <v>12</v>
      </c>
      <c r="E16" s="110" t="s">
        <v>347</v>
      </c>
      <c r="F16" s="379">
        <v>75</v>
      </c>
      <c r="G16" s="410">
        <v>988887</v>
      </c>
      <c r="H16" s="411">
        <v>989592</v>
      </c>
      <c r="I16" s="383">
        <f t="shared" si="0"/>
        <v>-705</v>
      </c>
      <c r="J16" s="383">
        <f t="shared" si="1"/>
        <v>-52875</v>
      </c>
      <c r="K16" s="383">
        <f t="shared" si="2"/>
        <v>-0.052875</v>
      </c>
      <c r="L16" s="410">
        <v>997765</v>
      </c>
      <c r="M16" s="411">
        <v>997942</v>
      </c>
      <c r="N16" s="383">
        <f t="shared" si="3"/>
        <v>-177</v>
      </c>
      <c r="O16" s="383">
        <f t="shared" si="4"/>
        <v>-13275</v>
      </c>
      <c r="P16" s="383">
        <f t="shared" si="5"/>
        <v>-0.013275</v>
      </c>
      <c r="Q16" s="639"/>
    </row>
    <row r="17" spans="1:17" ht="18">
      <c r="A17" s="309">
        <v>9</v>
      </c>
      <c r="B17" s="369" t="s">
        <v>164</v>
      </c>
      <c r="C17" s="370">
        <v>4865181</v>
      </c>
      <c r="D17" s="144" t="s">
        <v>12</v>
      </c>
      <c r="E17" s="110" t="s">
        <v>347</v>
      </c>
      <c r="F17" s="379">
        <v>900</v>
      </c>
      <c r="G17" s="410">
        <v>997515</v>
      </c>
      <c r="H17" s="411">
        <v>997397</v>
      </c>
      <c r="I17" s="383">
        <f t="shared" si="0"/>
        <v>118</v>
      </c>
      <c r="J17" s="383">
        <f t="shared" si="1"/>
        <v>106200</v>
      </c>
      <c r="K17" s="383">
        <f t="shared" si="2"/>
        <v>0.1062</v>
      </c>
      <c r="L17" s="410">
        <v>998347</v>
      </c>
      <c r="M17" s="411">
        <v>998305</v>
      </c>
      <c r="N17" s="383">
        <f t="shared" si="3"/>
        <v>42</v>
      </c>
      <c r="O17" s="383">
        <f t="shared" si="4"/>
        <v>37800</v>
      </c>
      <c r="P17" s="383">
        <f t="shared" si="5"/>
        <v>0.0378</v>
      </c>
      <c r="Q17" s="603"/>
    </row>
    <row r="18" spans="1:17" ht="15.75" customHeight="1">
      <c r="A18" s="309"/>
      <c r="B18" s="371" t="s">
        <v>165</v>
      </c>
      <c r="C18" s="370"/>
      <c r="D18" s="144"/>
      <c r="E18" s="144"/>
      <c r="F18" s="379"/>
      <c r="G18" s="539"/>
      <c r="H18" s="538"/>
      <c r="I18" s="385"/>
      <c r="J18" s="385"/>
      <c r="K18" s="388"/>
      <c r="L18" s="386"/>
      <c r="M18" s="385"/>
      <c r="N18" s="385"/>
      <c r="O18" s="385"/>
      <c r="P18" s="388"/>
      <c r="Q18" s="376"/>
    </row>
    <row r="19" spans="1:17" s="616" customFormat="1" ht="22.5" customHeight="1">
      <c r="A19" s="309">
        <v>10</v>
      </c>
      <c r="B19" s="369" t="s">
        <v>15</v>
      </c>
      <c r="C19" s="370">
        <v>5128454</v>
      </c>
      <c r="D19" s="144" t="s">
        <v>12</v>
      </c>
      <c r="E19" s="110" t="s">
        <v>347</v>
      </c>
      <c r="F19" s="379">
        <v>-500</v>
      </c>
      <c r="G19" s="410">
        <v>2373</v>
      </c>
      <c r="H19" s="411">
        <v>2380</v>
      </c>
      <c r="I19" s="383">
        <f>G19-H19</f>
        <v>-7</v>
      </c>
      <c r="J19" s="383">
        <f>$F19*I19</f>
        <v>3500</v>
      </c>
      <c r="K19" s="383">
        <f>J19/1000000</f>
        <v>0.0035</v>
      </c>
      <c r="L19" s="410">
        <v>993934</v>
      </c>
      <c r="M19" s="411">
        <v>994659</v>
      </c>
      <c r="N19" s="383">
        <f>L19-M19</f>
        <v>-725</v>
      </c>
      <c r="O19" s="383">
        <f>$F19*N19</f>
        <v>362500</v>
      </c>
      <c r="P19" s="383">
        <f>O19/1000000</f>
        <v>0.3625</v>
      </c>
      <c r="Q19" s="639"/>
    </row>
    <row r="20" spans="1:17" ht="22.5" customHeight="1">
      <c r="A20" s="309">
        <v>11</v>
      </c>
      <c r="B20" s="338" t="s">
        <v>16</v>
      </c>
      <c r="C20" s="370">
        <v>4864974</v>
      </c>
      <c r="D20" s="98" t="s">
        <v>12</v>
      </c>
      <c r="E20" s="110" t="s">
        <v>347</v>
      </c>
      <c r="F20" s="379">
        <v>-1000</v>
      </c>
      <c r="G20" s="407">
        <v>988934</v>
      </c>
      <c r="H20" s="408">
        <v>988807</v>
      </c>
      <c r="I20" s="385">
        <f>G20-H20</f>
        <v>127</v>
      </c>
      <c r="J20" s="385">
        <f>$F20*I20</f>
        <v>-127000</v>
      </c>
      <c r="K20" s="385">
        <f>J20/1000000</f>
        <v>-0.127</v>
      </c>
      <c r="L20" s="407">
        <v>948219</v>
      </c>
      <c r="M20" s="408">
        <v>948018</v>
      </c>
      <c r="N20" s="385">
        <f>L20-M20</f>
        <v>201</v>
      </c>
      <c r="O20" s="385">
        <f>$F20*N20</f>
        <v>-201000</v>
      </c>
      <c r="P20" s="385">
        <f>O20/1000000</f>
        <v>-0.201</v>
      </c>
      <c r="Q20" s="376"/>
    </row>
    <row r="21" spans="1:17" s="616" customFormat="1" ht="22.5" customHeight="1">
      <c r="A21" s="309">
        <v>12</v>
      </c>
      <c r="B21" s="369" t="s">
        <v>17</v>
      </c>
      <c r="C21" s="370">
        <v>5100234</v>
      </c>
      <c r="D21" s="144" t="s">
        <v>12</v>
      </c>
      <c r="E21" s="110" t="s">
        <v>347</v>
      </c>
      <c r="F21" s="379">
        <v>-1000</v>
      </c>
      <c r="G21" s="410">
        <v>996444</v>
      </c>
      <c r="H21" s="411">
        <v>996328</v>
      </c>
      <c r="I21" s="383">
        <f>G21-H21</f>
        <v>116</v>
      </c>
      <c r="J21" s="383">
        <f>$F21*I21</f>
        <v>-116000</v>
      </c>
      <c r="K21" s="383">
        <f>J21/1000000</f>
        <v>-0.116</v>
      </c>
      <c r="L21" s="410">
        <v>996476</v>
      </c>
      <c r="M21" s="411">
        <v>996305</v>
      </c>
      <c r="N21" s="383">
        <f>L21-M21</f>
        <v>171</v>
      </c>
      <c r="O21" s="383">
        <f>$F21*N21</f>
        <v>-171000</v>
      </c>
      <c r="P21" s="383">
        <f>O21/1000000</f>
        <v>-0.171</v>
      </c>
      <c r="Q21" s="639"/>
    </row>
    <row r="22" spans="1:17" s="616" customFormat="1" ht="22.5" customHeight="1">
      <c r="A22" s="309">
        <v>13</v>
      </c>
      <c r="B22" s="369" t="s">
        <v>166</v>
      </c>
      <c r="C22" s="370">
        <v>4902499</v>
      </c>
      <c r="D22" s="144" t="s">
        <v>12</v>
      </c>
      <c r="E22" s="110" t="s">
        <v>347</v>
      </c>
      <c r="F22" s="379">
        <v>-1000</v>
      </c>
      <c r="G22" s="410">
        <v>913</v>
      </c>
      <c r="H22" s="411">
        <v>780</v>
      </c>
      <c r="I22" s="383">
        <f>G22-H22</f>
        <v>133</v>
      </c>
      <c r="J22" s="383">
        <f>$F22*I22</f>
        <v>-133000</v>
      </c>
      <c r="K22" s="383">
        <f>J22/1000000</f>
        <v>-0.133</v>
      </c>
      <c r="L22" s="410">
        <v>263</v>
      </c>
      <c r="M22" s="411">
        <v>123</v>
      </c>
      <c r="N22" s="383">
        <f>L22-M22</f>
        <v>140</v>
      </c>
      <c r="O22" s="383">
        <f>$F22*N22</f>
        <v>-140000</v>
      </c>
      <c r="P22" s="383">
        <f>O22/1000000</f>
        <v>-0.14</v>
      </c>
      <c r="Q22" s="639"/>
    </row>
    <row r="23" spans="1:17" s="616" customFormat="1" ht="22.5" customHeight="1">
      <c r="A23" s="309">
        <v>14</v>
      </c>
      <c r="B23" s="369" t="s">
        <v>440</v>
      </c>
      <c r="C23" s="370">
        <v>5295169</v>
      </c>
      <c r="D23" s="144" t="s">
        <v>12</v>
      </c>
      <c r="E23" s="110" t="s">
        <v>347</v>
      </c>
      <c r="F23" s="379">
        <v>-1000</v>
      </c>
      <c r="G23" s="410">
        <v>998395</v>
      </c>
      <c r="H23" s="411">
        <v>998395</v>
      </c>
      <c r="I23" s="411">
        <f>G23-H23</f>
        <v>0</v>
      </c>
      <c r="J23" s="411">
        <f>$F23*I23</f>
        <v>0</v>
      </c>
      <c r="K23" s="411">
        <f>J23/1000000</f>
        <v>0</v>
      </c>
      <c r="L23" s="410">
        <v>993936</v>
      </c>
      <c r="M23" s="411">
        <v>998410</v>
      </c>
      <c r="N23" s="411">
        <f>L23-M23</f>
        <v>-4474</v>
      </c>
      <c r="O23" s="411">
        <f>$F23*N23</f>
        <v>4474000</v>
      </c>
      <c r="P23" s="411">
        <f>O23/1000000</f>
        <v>4.474</v>
      </c>
      <c r="Q23" s="639"/>
    </row>
    <row r="24" spans="1:17" ht="15" customHeight="1">
      <c r="A24" s="309"/>
      <c r="B24" s="371" t="s">
        <v>167</v>
      </c>
      <c r="C24" s="370"/>
      <c r="D24" s="144"/>
      <c r="E24" s="144"/>
      <c r="F24" s="379"/>
      <c r="G24" s="539"/>
      <c r="H24" s="538"/>
      <c r="I24" s="385"/>
      <c r="J24" s="385"/>
      <c r="K24" s="385"/>
      <c r="L24" s="386"/>
      <c r="M24" s="385"/>
      <c r="N24" s="385"/>
      <c r="O24" s="385"/>
      <c r="P24" s="385"/>
      <c r="Q24" s="376"/>
    </row>
    <row r="25" spans="1:17" s="616" customFormat="1" ht="18.75" customHeight="1">
      <c r="A25" s="309">
        <v>15</v>
      </c>
      <c r="B25" s="369" t="s">
        <v>15</v>
      </c>
      <c r="C25" s="370">
        <v>5128437</v>
      </c>
      <c r="D25" s="144" t="s">
        <v>12</v>
      </c>
      <c r="E25" s="110" t="s">
        <v>347</v>
      </c>
      <c r="F25" s="379">
        <v>-1000</v>
      </c>
      <c r="G25" s="410">
        <v>981907</v>
      </c>
      <c r="H25" s="411">
        <v>981943</v>
      </c>
      <c r="I25" s="383">
        <f>G25-H25</f>
        <v>-36</v>
      </c>
      <c r="J25" s="383">
        <f>$F25*I25</f>
        <v>36000</v>
      </c>
      <c r="K25" s="383">
        <f>J25/1000000</f>
        <v>0.036</v>
      </c>
      <c r="L25" s="410">
        <v>968370</v>
      </c>
      <c r="M25" s="411">
        <v>969683</v>
      </c>
      <c r="N25" s="383">
        <f>L25-M25</f>
        <v>-1313</v>
      </c>
      <c r="O25" s="383">
        <f>$F25*N25</f>
        <v>1313000</v>
      </c>
      <c r="P25" s="383">
        <f>O25/1000000</f>
        <v>1.313</v>
      </c>
      <c r="Q25" s="673"/>
    </row>
    <row r="26" spans="1:17" s="616" customFormat="1" ht="17.25" customHeight="1">
      <c r="A26" s="309">
        <v>16</v>
      </c>
      <c r="B26" s="369" t="s">
        <v>16</v>
      </c>
      <c r="C26" s="370">
        <v>5295151</v>
      </c>
      <c r="D26" s="144" t="s">
        <v>12</v>
      </c>
      <c r="E26" s="110" t="s">
        <v>347</v>
      </c>
      <c r="F26" s="379">
        <v>-1000</v>
      </c>
      <c r="G26" s="410">
        <v>247</v>
      </c>
      <c r="H26" s="411">
        <v>0</v>
      </c>
      <c r="I26" s="411">
        <f>G26-H26</f>
        <v>247</v>
      </c>
      <c r="J26" s="411">
        <f>$F26*I26</f>
        <v>-247000</v>
      </c>
      <c r="K26" s="411">
        <f>J26/1000000</f>
        <v>-0.247</v>
      </c>
      <c r="L26" s="410">
        <v>1724</v>
      </c>
      <c r="M26" s="411">
        <v>173</v>
      </c>
      <c r="N26" s="411">
        <f>L26-M26</f>
        <v>1551</v>
      </c>
      <c r="O26" s="411">
        <f>$F26*N26</f>
        <v>-1551000</v>
      </c>
      <c r="P26" s="411">
        <f>O26/1000000</f>
        <v>-1.551</v>
      </c>
      <c r="Q26" s="665"/>
    </row>
    <row r="27" spans="1:17" s="616" customFormat="1" ht="17.25" customHeight="1">
      <c r="A27" s="309">
        <v>17</v>
      </c>
      <c r="B27" s="369" t="s">
        <v>17</v>
      </c>
      <c r="C27" s="370">
        <v>5128460</v>
      </c>
      <c r="D27" s="144" t="s">
        <v>12</v>
      </c>
      <c r="E27" s="110" t="s">
        <v>347</v>
      </c>
      <c r="F27" s="379">
        <v>-1000</v>
      </c>
      <c r="G27" s="410">
        <v>36549</v>
      </c>
      <c r="H27" s="411">
        <v>36600</v>
      </c>
      <c r="I27" s="383">
        <f>G27-H27</f>
        <v>-51</v>
      </c>
      <c r="J27" s="383">
        <f>$F27*I27</f>
        <v>51000</v>
      </c>
      <c r="K27" s="383">
        <f>J27/1000000</f>
        <v>0.051</v>
      </c>
      <c r="L27" s="410">
        <v>989904</v>
      </c>
      <c r="M27" s="411">
        <v>991806</v>
      </c>
      <c r="N27" s="383">
        <f>L27-M27</f>
        <v>-1902</v>
      </c>
      <c r="O27" s="383">
        <f>$F27*N27</f>
        <v>1902000</v>
      </c>
      <c r="P27" s="383">
        <f>O27/1000000</f>
        <v>1.902</v>
      </c>
      <c r="Q27" s="673"/>
    </row>
    <row r="28" spans="1:17" s="616" customFormat="1" ht="17.25" customHeight="1">
      <c r="A28" s="309"/>
      <c r="B28" s="369" t="s">
        <v>166</v>
      </c>
      <c r="C28" s="370">
        <v>5295572</v>
      </c>
      <c r="D28" s="144" t="s">
        <v>12</v>
      </c>
      <c r="E28" s="110" t="s">
        <v>347</v>
      </c>
      <c r="F28" s="379">
        <v>-1000</v>
      </c>
      <c r="G28" s="410">
        <v>999681</v>
      </c>
      <c r="H28" s="411">
        <v>1000072</v>
      </c>
      <c r="I28" s="411">
        <f>G28-H28</f>
        <v>-391</v>
      </c>
      <c r="J28" s="411">
        <f>$F28*I28</f>
        <v>391000</v>
      </c>
      <c r="K28" s="411">
        <f>J28/1000000</f>
        <v>0.391</v>
      </c>
      <c r="L28" s="410">
        <v>997754</v>
      </c>
      <c r="M28" s="411">
        <v>999652</v>
      </c>
      <c r="N28" s="411">
        <f>L28-M28</f>
        <v>-1898</v>
      </c>
      <c r="O28" s="411">
        <f>$F28*N28</f>
        <v>1898000</v>
      </c>
      <c r="P28" s="411">
        <f>O28/1000000</f>
        <v>1.898</v>
      </c>
      <c r="Q28" s="665"/>
    </row>
    <row r="29" spans="1:17" ht="17.25" customHeight="1">
      <c r="A29" s="309"/>
      <c r="B29" s="336" t="s">
        <v>168</v>
      </c>
      <c r="C29" s="370"/>
      <c r="D29" s="98"/>
      <c r="E29" s="98"/>
      <c r="F29" s="379"/>
      <c r="G29" s="539"/>
      <c r="H29" s="538"/>
      <c r="I29" s="385"/>
      <c r="J29" s="385"/>
      <c r="K29" s="385"/>
      <c r="L29" s="386"/>
      <c r="M29" s="385"/>
      <c r="N29" s="385"/>
      <c r="O29" s="385"/>
      <c r="P29" s="385"/>
      <c r="Q29" s="376"/>
    </row>
    <row r="30" spans="1:17" s="616" customFormat="1" ht="18.75" customHeight="1">
      <c r="A30" s="309">
        <v>18</v>
      </c>
      <c r="B30" s="369" t="s">
        <v>15</v>
      </c>
      <c r="C30" s="370">
        <v>5128451</v>
      </c>
      <c r="D30" s="144" t="s">
        <v>12</v>
      </c>
      <c r="E30" s="110" t="s">
        <v>347</v>
      </c>
      <c r="F30" s="379">
        <v>-500</v>
      </c>
      <c r="G30" s="410">
        <v>721</v>
      </c>
      <c r="H30" s="411">
        <v>595</v>
      </c>
      <c r="I30" s="383">
        <f>G30-H30</f>
        <v>126</v>
      </c>
      <c r="J30" s="383">
        <f>$F30*I30</f>
        <v>-63000</v>
      </c>
      <c r="K30" s="383">
        <f>J30/1000000</f>
        <v>-0.063</v>
      </c>
      <c r="L30" s="410">
        <v>994854</v>
      </c>
      <c r="M30" s="411">
        <v>996187</v>
      </c>
      <c r="N30" s="383">
        <f>L30-M30</f>
        <v>-1333</v>
      </c>
      <c r="O30" s="383">
        <f>$F30*N30</f>
        <v>666500</v>
      </c>
      <c r="P30" s="383">
        <f>O30/1000000</f>
        <v>0.6665</v>
      </c>
      <c r="Q30" s="659"/>
    </row>
    <row r="31" spans="1:17" s="616" customFormat="1" ht="17.25" customHeight="1">
      <c r="A31" s="309">
        <v>19</v>
      </c>
      <c r="B31" s="369" t="s">
        <v>16</v>
      </c>
      <c r="C31" s="370">
        <v>4864970</v>
      </c>
      <c r="D31" s="144" t="s">
        <v>12</v>
      </c>
      <c r="E31" s="110" t="s">
        <v>347</v>
      </c>
      <c r="F31" s="379">
        <v>-1000</v>
      </c>
      <c r="G31" s="410">
        <v>996887</v>
      </c>
      <c r="H31" s="411">
        <v>996554</v>
      </c>
      <c r="I31" s="383">
        <f>G31-H31</f>
        <v>333</v>
      </c>
      <c r="J31" s="383">
        <f>$F31*I31</f>
        <v>-333000</v>
      </c>
      <c r="K31" s="383">
        <f>J31/1000000</f>
        <v>-0.333</v>
      </c>
      <c r="L31" s="410">
        <v>995495</v>
      </c>
      <c r="M31" s="411">
        <v>995461</v>
      </c>
      <c r="N31" s="383">
        <f>L31-M31</f>
        <v>34</v>
      </c>
      <c r="O31" s="383">
        <f>$F31*N31</f>
        <v>-34000</v>
      </c>
      <c r="P31" s="383">
        <f>O31/1000000</f>
        <v>-0.034</v>
      </c>
      <c r="Q31" s="639"/>
    </row>
    <row r="32" spans="1:17" s="616" customFormat="1" ht="15.75" customHeight="1">
      <c r="A32" s="309">
        <v>20</v>
      </c>
      <c r="B32" s="369" t="s">
        <v>17</v>
      </c>
      <c r="C32" s="370">
        <v>4864971</v>
      </c>
      <c r="D32" s="144" t="s">
        <v>12</v>
      </c>
      <c r="E32" s="110" t="s">
        <v>347</v>
      </c>
      <c r="F32" s="379">
        <v>-1000</v>
      </c>
      <c r="G32" s="410">
        <v>20020</v>
      </c>
      <c r="H32" s="411">
        <v>19968</v>
      </c>
      <c r="I32" s="383">
        <f>G32-H32</f>
        <v>52</v>
      </c>
      <c r="J32" s="383">
        <f>$F32*I32</f>
        <v>-52000</v>
      </c>
      <c r="K32" s="383">
        <f>J32/1000000</f>
        <v>-0.052</v>
      </c>
      <c r="L32" s="410">
        <v>109</v>
      </c>
      <c r="M32" s="411">
        <v>1127</v>
      </c>
      <c r="N32" s="383">
        <f>L32-M32</f>
        <v>-1018</v>
      </c>
      <c r="O32" s="383">
        <f>$F32*N32</f>
        <v>1018000</v>
      </c>
      <c r="P32" s="383">
        <f>O32/1000000</f>
        <v>1.018</v>
      </c>
      <c r="Q32" s="639"/>
    </row>
    <row r="33" spans="1:17" s="616" customFormat="1" ht="15.75" customHeight="1">
      <c r="A33" s="309">
        <v>21</v>
      </c>
      <c r="B33" s="338" t="s">
        <v>166</v>
      </c>
      <c r="C33" s="370">
        <v>4864995</v>
      </c>
      <c r="D33" s="98" t="s">
        <v>12</v>
      </c>
      <c r="E33" s="110" t="s">
        <v>347</v>
      </c>
      <c r="F33" s="379">
        <v>-1000</v>
      </c>
      <c r="G33" s="410">
        <v>12923</v>
      </c>
      <c r="H33" s="411">
        <v>12610</v>
      </c>
      <c r="I33" s="383">
        <f>G33-H33</f>
        <v>313</v>
      </c>
      <c r="J33" s="383">
        <f>$F33*I33</f>
        <v>-313000</v>
      </c>
      <c r="K33" s="383">
        <f>J33/1000000</f>
        <v>-0.313</v>
      </c>
      <c r="L33" s="410">
        <v>999696</v>
      </c>
      <c r="M33" s="411">
        <v>999665</v>
      </c>
      <c r="N33" s="383">
        <f>L33-M33</f>
        <v>31</v>
      </c>
      <c r="O33" s="383">
        <f>$F33*N33</f>
        <v>-31000</v>
      </c>
      <c r="P33" s="383">
        <f>O33/1000000</f>
        <v>-0.031</v>
      </c>
      <c r="Q33" s="660"/>
    </row>
    <row r="34" spans="1:17" ht="17.25" customHeight="1">
      <c r="A34" s="309"/>
      <c r="B34" s="371" t="s">
        <v>169</v>
      </c>
      <c r="C34" s="370"/>
      <c r="D34" s="144"/>
      <c r="E34" s="144"/>
      <c r="F34" s="379"/>
      <c r="G34" s="539"/>
      <c r="H34" s="538"/>
      <c r="I34" s="385"/>
      <c r="J34" s="385"/>
      <c r="K34" s="385"/>
      <c r="L34" s="386"/>
      <c r="M34" s="385"/>
      <c r="N34" s="385"/>
      <c r="O34" s="385"/>
      <c r="P34" s="385"/>
      <c r="Q34" s="376"/>
    </row>
    <row r="35" spans="1:17" ht="19.5" customHeight="1">
      <c r="A35" s="309"/>
      <c r="B35" s="371" t="s">
        <v>39</v>
      </c>
      <c r="C35" s="370"/>
      <c r="D35" s="144"/>
      <c r="E35" s="144"/>
      <c r="F35" s="379"/>
      <c r="G35" s="539"/>
      <c r="H35" s="538"/>
      <c r="I35" s="385"/>
      <c r="J35" s="385"/>
      <c r="K35" s="385"/>
      <c r="L35" s="386"/>
      <c r="M35" s="385"/>
      <c r="N35" s="385"/>
      <c r="O35" s="385"/>
      <c r="P35" s="385"/>
      <c r="Q35" s="376"/>
    </row>
    <row r="36" spans="1:17" s="616" customFormat="1" ht="22.5" customHeight="1">
      <c r="A36" s="309">
        <v>22</v>
      </c>
      <c r="B36" s="369" t="s">
        <v>170</v>
      </c>
      <c r="C36" s="370">
        <v>4864955</v>
      </c>
      <c r="D36" s="144" t="s">
        <v>12</v>
      </c>
      <c r="E36" s="110" t="s">
        <v>347</v>
      </c>
      <c r="F36" s="379">
        <v>1000</v>
      </c>
      <c r="G36" s="410">
        <v>13849</v>
      </c>
      <c r="H36" s="411">
        <v>13849</v>
      </c>
      <c r="I36" s="383">
        <f>G36-H36</f>
        <v>0</v>
      </c>
      <c r="J36" s="383">
        <f>$F36*I36</f>
        <v>0</v>
      </c>
      <c r="K36" s="383">
        <f>J36/1000000</f>
        <v>0</v>
      </c>
      <c r="L36" s="410">
        <v>7850</v>
      </c>
      <c r="M36" s="411">
        <v>7865</v>
      </c>
      <c r="N36" s="383">
        <f>L36-M36</f>
        <v>-15</v>
      </c>
      <c r="O36" s="383">
        <f>$F36*N36</f>
        <v>-15000</v>
      </c>
      <c r="P36" s="383">
        <f>O36/1000000</f>
        <v>-0.015</v>
      </c>
      <c r="Q36" s="639"/>
    </row>
    <row r="37" spans="1:17" ht="18.75" customHeight="1">
      <c r="A37" s="309"/>
      <c r="B37" s="336" t="s">
        <v>171</v>
      </c>
      <c r="C37" s="370"/>
      <c r="D37" s="98"/>
      <c r="E37" s="98"/>
      <c r="F37" s="379"/>
      <c r="G37" s="539"/>
      <c r="H37" s="538"/>
      <c r="I37" s="385"/>
      <c r="J37" s="385"/>
      <c r="K37" s="385"/>
      <c r="L37" s="386"/>
      <c r="M37" s="385"/>
      <c r="N37" s="385"/>
      <c r="O37" s="385"/>
      <c r="P37" s="385"/>
      <c r="Q37" s="376"/>
    </row>
    <row r="38" spans="1:17" s="616" customFormat="1" ht="22.5" customHeight="1">
      <c r="A38" s="309">
        <v>23</v>
      </c>
      <c r="B38" s="338" t="s">
        <v>15</v>
      </c>
      <c r="C38" s="370">
        <v>5269210</v>
      </c>
      <c r="D38" s="98" t="s">
        <v>12</v>
      </c>
      <c r="E38" s="110" t="s">
        <v>347</v>
      </c>
      <c r="F38" s="379">
        <v>-1000</v>
      </c>
      <c r="G38" s="410">
        <v>985671</v>
      </c>
      <c r="H38" s="411">
        <v>985826</v>
      </c>
      <c r="I38" s="383">
        <f>G38-H38</f>
        <v>-155</v>
      </c>
      <c r="J38" s="383">
        <f>$F38*I38</f>
        <v>155000</v>
      </c>
      <c r="K38" s="383">
        <f>J38/1000000</f>
        <v>0.155</v>
      </c>
      <c r="L38" s="410">
        <v>991141</v>
      </c>
      <c r="M38" s="411">
        <v>993188</v>
      </c>
      <c r="N38" s="383">
        <f>L38-M38</f>
        <v>-2047</v>
      </c>
      <c r="O38" s="383">
        <f>$F38*N38</f>
        <v>2047000</v>
      </c>
      <c r="P38" s="383">
        <f>O38/1000000</f>
        <v>2.047</v>
      </c>
      <c r="Q38" s="639"/>
    </row>
    <row r="39" spans="1:17" s="616" customFormat="1" ht="22.5" customHeight="1">
      <c r="A39" s="309">
        <v>24</v>
      </c>
      <c r="B39" s="369" t="s">
        <v>16</v>
      </c>
      <c r="C39" s="370">
        <v>5269211</v>
      </c>
      <c r="D39" s="144" t="s">
        <v>12</v>
      </c>
      <c r="E39" s="110" t="s">
        <v>347</v>
      </c>
      <c r="F39" s="379">
        <v>-1000</v>
      </c>
      <c r="G39" s="410">
        <v>993415</v>
      </c>
      <c r="H39" s="411">
        <v>993450</v>
      </c>
      <c r="I39" s="383">
        <f>G39-H39</f>
        <v>-35</v>
      </c>
      <c r="J39" s="383">
        <f>$F39*I39</f>
        <v>35000</v>
      </c>
      <c r="K39" s="383">
        <f>J39/1000000</f>
        <v>0.035</v>
      </c>
      <c r="L39" s="410">
        <v>992139</v>
      </c>
      <c r="M39" s="411">
        <v>993880</v>
      </c>
      <c r="N39" s="383">
        <f>L39-M39</f>
        <v>-1741</v>
      </c>
      <c r="O39" s="383">
        <f>$F39*N39</f>
        <v>1741000</v>
      </c>
      <c r="P39" s="383">
        <f>O39/1000000</f>
        <v>1.741</v>
      </c>
      <c r="Q39" s="735"/>
    </row>
    <row r="40" spans="1:17" ht="18.75" customHeight="1">
      <c r="A40" s="309"/>
      <c r="B40" s="371" t="s">
        <v>172</v>
      </c>
      <c r="C40" s="370"/>
      <c r="D40" s="144"/>
      <c r="E40" s="144"/>
      <c r="F40" s="377"/>
      <c r="G40" s="539"/>
      <c r="H40" s="538"/>
      <c r="I40" s="385"/>
      <c r="J40" s="385"/>
      <c r="K40" s="385"/>
      <c r="L40" s="386"/>
      <c r="M40" s="385"/>
      <c r="N40" s="385"/>
      <c r="O40" s="385"/>
      <c r="P40" s="385"/>
      <c r="Q40" s="376"/>
    </row>
    <row r="41" spans="1:17" s="616" customFormat="1" ht="22.5" customHeight="1">
      <c r="A41" s="309">
        <v>25</v>
      </c>
      <c r="B41" s="369" t="s">
        <v>428</v>
      </c>
      <c r="C41" s="370">
        <v>4865010</v>
      </c>
      <c r="D41" s="144" t="s">
        <v>12</v>
      </c>
      <c r="E41" s="110" t="s">
        <v>347</v>
      </c>
      <c r="F41" s="379">
        <v>-1000</v>
      </c>
      <c r="G41" s="410">
        <v>995465</v>
      </c>
      <c r="H41" s="411">
        <v>995466</v>
      </c>
      <c r="I41" s="383">
        <f>G41-H41</f>
        <v>-1</v>
      </c>
      <c r="J41" s="383">
        <f>$F41*I41</f>
        <v>1000</v>
      </c>
      <c r="K41" s="383">
        <f>J41/1000000</f>
        <v>0.001</v>
      </c>
      <c r="L41" s="410">
        <v>995732</v>
      </c>
      <c r="M41" s="411">
        <v>996904</v>
      </c>
      <c r="N41" s="383">
        <f>L41-M41</f>
        <v>-1172</v>
      </c>
      <c r="O41" s="383">
        <f>$F41*N41</f>
        <v>1172000</v>
      </c>
      <c r="P41" s="383">
        <f>O41/1000000</f>
        <v>1.172</v>
      </c>
      <c r="Q41" s="639"/>
    </row>
    <row r="42" spans="1:17" s="616" customFormat="1" ht="22.5" customHeight="1">
      <c r="A42" s="309">
        <v>26</v>
      </c>
      <c r="B42" s="369" t="s">
        <v>429</v>
      </c>
      <c r="C42" s="370">
        <v>4864965</v>
      </c>
      <c r="D42" s="144" t="s">
        <v>12</v>
      </c>
      <c r="E42" s="110" t="s">
        <v>347</v>
      </c>
      <c r="F42" s="379">
        <v>-1000</v>
      </c>
      <c r="G42" s="410">
        <v>990780</v>
      </c>
      <c r="H42" s="411">
        <v>990795</v>
      </c>
      <c r="I42" s="383">
        <f>G42-H42</f>
        <v>-15</v>
      </c>
      <c r="J42" s="383">
        <f>$F42*I42</f>
        <v>15000</v>
      </c>
      <c r="K42" s="383">
        <f>J42/1000000</f>
        <v>0.015</v>
      </c>
      <c r="L42" s="410">
        <v>939659</v>
      </c>
      <c r="M42" s="411">
        <v>941896</v>
      </c>
      <c r="N42" s="383">
        <f>L42-M42</f>
        <v>-2237</v>
      </c>
      <c r="O42" s="383">
        <f>$F42*N42</f>
        <v>2237000</v>
      </c>
      <c r="P42" s="383">
        <f>O42/1000000</f>
        <v>2.237</v>
      </c>
      <c r="Q42" s="639"/>
    </row>
    <row r="43" spans="1:17" s="616" customFormat="1" ht="22.5" customHeight="1">
      <c r="A43" s="309">
        <v>27</v>
      </c>
      <c r="B43" s="338" t="s">
        <v>430</v>
      </c>
      <c r="C43" s="370">
        <v>4864933</v>
      </c>
      <c r="D43" s="98" t="s">
        <v>12</v>
      </c>
      <c r="E43" s="110" t="s">
        <v>347</v>
      </c>
      <c r="F43" s="379">
        <v>-1000</v>
      </c>
      <c r="G43" s="410">
        <v>999731</v>
      </c>
      <c r="H43" s="411">
        <v>999680</v>
      </c>
      <c r="I43" s="383">
        <f>G43-H43</f>
        <v>51</v>
      </c>
      <c r="J43" s="383">
        <f>$F43*I43</f>
        <v>-51000</v>
      </c>
      <c r="K43" s="383">
        <f>J43/1000000</f>
        <v>-0.051</v>
      </c>
      <c r="L43" s="410">
        <v>36404</v>
      </c>
      <c r="M43" s="411">
        <v>36989</v>
      </c>
      <c r="N43" s="383">
        <f>L43-M43</f>
        <v>-585</v>
      </c>
      <c r="O43" s="383">
        <f>$F43*N43</f>
        <v>585000</v>
      </c>
      <c r="P43" s="383">
        <f>O43/1000000</f>
        <v>0.585</v>
      </c>
      <c r="Q43" s="639"/>
    </row>
    <row r="44" spans="1:17" s="616" customFormat="1" ht="22.5" customHeight="1">
      <c r="A44" s="309">
        <v>28</v>
      </c>
      <c r="B44" s="369" t="s">
        <v>431</v>
      </c>
      <c r="C44" s="370">
        <v>4864904</v>
      </c>
      <c r="D44" s="144" t="s">
        <v>12</v>
      </c>
      <c r="E44" s="110" t="s">
        <v>347</v>
      </c>
      <c r="F44" s="379">
        <v>-1000</v>
      </c>
      <c r="G44" s="410">
        <v>998845</v>
      </c>
      <c r="H44" s="411">
        <v>999002</v>
      </c>
      <c r="I44" s="383">
        <f>G44-H44</f>
        <v>-157</v>
      </c>
      <c r="J44" s="383">
        <f>$F44*I44</f>
        <v>157000</v>
      </c>
      <c r="K44" s="383">
        <f>J44/1000000</f>
        <v>0.157</v>
      </c>
      <c r="L44" s="410">
        <v>997607</v>
      </c>
      <c r="M44" s="411">
        <v>998083</v>
      </c>
      <c r="N44" s="383">
        <f>L44-M44</f>
        <v>-476</v>
      </c>
      <c r="O44" s="383">
        <f>$F44*N44</f>
        <v>476000</v>
      </c>
      <c r="P44" s="383">
        <f>O44/1000000</f>
        <v>0.476</v>
      </c>
      <c r="Q44" s="639"/>
    </row>
    <row r="45" spans="1:17" s="653" customFormat="1" ht="21" customHeight="1" thickBot="1">
      <c r="A45" s="373">
        <v>29</v>
      </c>
      <c r="B45" s="652" t="s">
        <v>432</v>
      </c>
      <c r="C45" s="652">
        <v>4864907</v>
      </c>
      <c r="D45" s="757" t="s">
        <v>12</v>
      </c>
      <c r="E45" s="757" t="s">
        <v>347</v>
      </c>
      <c r="F45" s="688">
        <v>-1000</v>
      </c>
      <c r="G45" s="756">
        <v>996158</v>
      </c>
      <c r="H45" s="373">
        <v>996173</v>
      </c>
      <c r="I45" s="373">
        <f>G45-H45</f>
        <v>-15</v>
      </c>
      <c r="J45" s="373">
        <f>$F45*I45</f>
        <v>15000</v>
      </c>
      <c r="K45" s="688">
        <f>J45/1000000</f>
        <v>0.015</v>
      </c>
      <c r="L45" s="756">
        <v>863405</v>
      </c>
      <c r="M45" s="373">
        <v>864419</v>
      </c>
      <c r="N45" s="373">
        <f>L45-M45</f>
        <v>-1014</v>
      </c>
      <c r="O45" s="373">
        <f>$F45*N45</f>
        <v>1014000</v>
      </c>
      <c r="P45" s="688">
        <f>O45/1000000</f>
        <v>1.014</v>
      </c>
      <c r="Q45" s="756"/>
    </row>
    <row r="46" spans="1:17" ht="18" customHeight="1" thickBot="1" thickTop="1">
      <c r="A46" s="476" t="s">
        <v>336</v>
      </c>
      <c r="B46" s="372"/>
      <c r="C46" s="373"/>
      <c r="D46" s="297"/>
      <c r="E46" s="298"/>
      <c r="F46" s="379"/>
      <c r="G46" s="540"/>
      <c r="H46" s="541"/>
      <c r="I46" s="391"/>
      <c r="J46" s="391"/>
      <c r="K46" s="391"/>
      <c r="L46" s="391"/>
      <c r="M46" s="392"/>
      <c r="N46" s="391"/>
      <c r="O46" s="391"/>
      <c r="P46" s="483" t="str">
        <f>NDPL!$Q$1</f>
        <v>MAY-2016</v>
      </c>
      <c r="Q46" s="483"/>
    </row>
    <row r="47" spans="1:17" ht="19.5" customHeight="1" thickTop="1">
      <c r="A47" s="333"/>
      <c r="B47" s="336" t="s">
        <v>173</v>
      </c>
      <c r="C47" s="370"/>
      <c r="D47" s="98"/>
      <c r="E47" s="98"/>
      <c r="F47" s="507"/>
      <c r="G47" s="539"/>
      <c r="H47" s="538"/>
      <c r="I47" s="385"/>
      <c r="J47" s="385"/>
      <c r="K47" s="385"/>
      <c r="L47" s="386"/>
      <c r="M47" s="385"/>
      <c r="N47" s="385"/>
      <c r="O47" s="385"/>
      <c r="P47" s="385"/>
      <c r="Q47" s="171"/>
    </row>
    <row r="48" spans="1:17" s="616" customFormat="1" ht="15" customHeight="1">
      <c r="A48" s="309">
        <v>30</v>
      </c>
      <c r="B48" s="369" t="s">
        <v>15</v>
      </c>
      <c r="C48" s="370">
        <v>4864988</v>
      </c>
      <c r="D48" s="144" t="s">
        <v>12</v>
      </c>
      <c r="E48" s="110" t="s">
        <v>347</v>
      </c>
      <c r="F48" s="379">
        <v>-1000</v>
      </c>
      <c r="G48" s="410">
        <v>996296</v>
      </c>
      <c r="H48" s="411">
        <v>996150</v>
      </c>
      <c r="I48" s="383">
        <f>G48-H48</f>
        <v>146</v>
      </c>
      <c r="J48" s="383">
        <f>$F48*I48</f>
        <v>-146000</v>
      </c>
      <c r="K48" s="383">
        <f>J48/1000000</f>
        <v>-0.146</v>
      </c>
      <c r="L48" s="410">
        <v>972363</v>
      </c>
      <c r="M48" s="411">
        <v>972326</v>
      </c>
      <c r="N48" s="383">
        <f>L48-M48</f>
        <v>37</v>
      </c>
      <c r="O48" s="383">
        <f>$F48*N48</f>
        <v>-37000</v>
      </c>
      <c r="P48" s="383">
        <f>O48/1000000</f>
        <v>-0.037</v>
      </c>
      <c r="Q48" s="620"/>
    </row>
    <row r="49" spans="1:17" s="616" customFormat="1" ht="16.5" customHeight="1">
      <c r="A49" s="309">
        <v>31</v>
      </c>
      <c r="B49" s="369" t="s">
        <v>16</v>
      </c>
      <c r="C49" s="370">
        <v>5128455</v>
      </c>
      <c r="D49" s="144" t="s">
        <v>12</v>
      </c>
      <c r="E49" s="110" t="s">
        <v>347</v>
      </c>
      <c r="F49" s="379">
        <v>-500</v>
      </c>
      <c r="G49" s="410">
        <v>998374</v>
      </c>
      <c r="H49" s="411">
        <v>998018</v>
      </c>
      <c r="I49" s="383">
        <f>G49-H49</f>
        <v>356</v>
      </c>
      <c r="J49" s="383">
        <f>$F49*I49</f>
        <v>-178000</v>
      </c>
      <c r="K49" s="383">
        <f>J49/1000000</f>
        <v>-0.178</v>
      </c>
      <c r="L49" s="410">
        <v>999253</v>
      </c>
      <c r="M49" s="411">
        <v>999207</v>
      </c>
      <c r="N49" s="383">
        <f>L49-M49</f>
        <v>46</v>
      </c>
      <c r="O49" s="383">
        <f>$F49*N49</f>
        <v>-23000</v>
      </c>
      <c r="P49" s="383">
        <f>O49/1000000</f>
        <v>-0.023</v>
      </c>
      <c r="Q49" s="620" t="s">
        <v>434</v>
      </c>
    </row>
    <row r="50" spans="1:17" s="616" customFormat="1" ht="15.75" customHeight="1">
      <c r="A50" s="309">
        <v>32</v>
      </c>
      <c r="B50" s="369" t="s">
        <v>17</v>
      </c>
      <c r="C50" s="370">
        <v>4864979</v>
      </c>
      <c r="D50" s="144" t="s">
        <v>12</v>
      </c>
      <c r="E50" s="110" t="s">
        <v>347</v>
      </c>
      <c r="F50" s="379">
        <v>-2000</v>
      </c>
      <c r="G50" s="410">
        <v>7691</v>
      </c>
      <c r="H50" s="411">
        <v>7715</v>
      </c>
      <c r="I50" s="383">
        <f>G50-H50</f>
        <v>-24</v>
      </c>
      <c r="J50" s="383">
        <f>$F50*I50</f>
        <v>48000</v>
      </c>
      <c r="K50" s="383">
        <f>J50/1000000</f>
        <v>0.048</v>
      </c>
      <c r="L50" s="410">
        <v>969616</v>
      </c>
      <c r="M50" s="411">
        <v>969690</v>
      </c>
      <c r="N50" s="383">
        <f>L50-M50</f>
        <v>-74</v>
      </c>
      <c r="O50" s="383">
        <f>$F50*N50</f>
        <v>148000</v>
      </c>
      <c r="P50" s="383">
        <f>O50/1000000</f>
        <v>0.148</v>
      </c>
      <c r="Q50" s="666"/>
    </row>
    <row r="51" spans="1:17" ht="13.5" customHeight="1">
      <c r="A51" s="309"/>
      <c r="B51" s="371" t="s">
        <v>174</v>
      </c>
      <c r="C51" s="370"/>
      <c r="D51" s="144"/>
      <c r="E51" s="144"/>
      <c r="F51" s="379"/>
      <c r="G51" s="539"/>
      <c r="H51" s="538"/>
      <c r="I51" s="385"/>
      <c r="J51" s="385"/>
      <c r="K51" s="385"/>
      <c r="L51" s="386"/>
      <c r="M51" s="385"/>
      <c r="N51" s="385"/>
      <c r="O51" s="385"/>
      <c r="P51" s="385"/>
      <c r="Q51" s="171"/>
    </row>
    <row r="52" spans="1:17" s="616" customFormat="1" ht="15" customHeight="1">
      <c r="A52" s="309">
        <v>33</v>
      </c>
      <c r="B52" s="369" t="s">
        <v>15</v>
      </c>
      <c r="C52" s="370">
        <v>4864966</v>
      </c>
      <c r="D52" s="144" t="s">
        <v>12</v>
      </c>
      <c r="E52" s="110" t="s">
        <v>347</v>
      </c>
      <c r="F52" s="379">
        <v>-1000</v>
      </c>
      <c r="G52" s="410">
        <v>994025</v>
      </c>
      <c r="H52" s="411">
        <v>994026</v>
      </c>
      <c r="I52" s="383">
        <f>G52-H52</f>
        <v>-1</v>
      </c>
      <c r="J52" s="383">
        <f>$F52*I52</f>
        <v>1000</v>
      </c>
      <c r="K52" s="383">
        <f>J52/1000000</f>
        <v>0.001</v>
      </c>
      <c r="L52" s="410">
        <v>905791</v>
      </c>
      <c r="M52" s="411">
        <v>906122</v>
      </c>
      <c r="N52" s="383">
        <f>L52-M52</f>
        <v>-331</v>
      </c>
      <c r="O52" s="383">
        <f>$F52*N52</f>
        <v>331000</v>
      </c>
      <c r="P52" s="383">
        <f>O52/1000000</f>
        <v>0.331</v>
      </c>
      <c r="Q52" s="620"/>
    </row>
    <row r="53" spans="1:17" s="616" customFormat="1" ht="17.25" customHeight="1">
      <c r="A53" s="309">
        <v>34</v>
      </c>
      <c r="B53" s="369" t="s">
        <v>16</v>
      </c>
      <c r="C53" s="370">
        <v>4864967</v>
      </c>
      <c r="D53" s="144" t="s">
        <v>12</v>
      </c>
      <c r="E53" s="110" t="s">
        <v>347</v>
      </c>
      <c r="F53" s="379">
        <v>-1000</v>
      </c>
      <c r="G53" s="410">
        <v>994492</v>
      </c>
      <c r="H53" s="411">
        <v>994500</v>
      </c>
      <c r="I53" s="383">
        <f>G53-H53</f>
        <v>-8</v>
      </c>
      <c r="J53" s="383">
        <f>$F53*I53</f>
        <v>8000</v>
      </c>
      <c r="K53" s="383">
        <f>J53/1000000</f>
        <v>0.008</v>
      </c>
      <c r="L53" s="410">
        <v>927502</v>
      </c>
      <c r="M53" s="411">
        <v>927516</v>
      </c>
      <c r="N53" s="383">
        <f>L53-M53</f>
        <v>-14</v>
      </c>
      <c r="O53" s="383">
        <f>$F53*N53</f>
        <v>14000</v>
      </c>
      <c r="P53" s="383">
        <f>O53/1000000</f>
        <v>0.014</v>
      </c>
      <c r="Q53" s="620"/>
    </row>
    <row r="54" spans="1:17" s="616" customFormat="1" ht="17.25" customHeight="1">
      <c r="A54" s="309">
        <v>35</v>
      </c>
      <c r="B54" s="369" t="s">
        <v>17</v>
      </c>
      <c r="C54" s="370">
        <v>4865000</v>
      </c>
      <c r="D54" s="144" t="s">
        <v>12</v>
      </c>
      <c r="E54" s="110" t="s">
        <v>347</v>
      </c>
      <c r="F54" s="379">
        <v>-1000</v>
      </c>
      <c r="G54" s="410">
        <v>997918</v>
      </c>
      <c r="H54" s="411">
        <v>997916</v>
      </c>
      <c r="I54" s="383">
        <f>G54-H54</f>
        <v>2</v>
      </c>
      <c r="J54" s="383">
        <f>$F54*I54</f>
        <v>-2000</v>
      </c>
      <c r="K54" s="383">
        <f>J54/1000000</f>
        <v>-0.002</v>
      </c>
      <c r="L54" s="410">
        <v>990937</v>
      </c>
      <c r="M54" s="411">
        <v>991237</v>
      </c>
      <c r="N54" s="383">
        <f>L54-M54</f>
        <v>-300</v>
      </c>
      <c r="O54" s="383">
        <f>$F54*N54</f>
        <v>300000</v>
      </c>
      <c r="P54" s="383">
        <f>O54/1000000</f>
        <v>0.3</v>
      </c>
      <c r="Q54" s="638"/>
    </row>
    <row r="55" spans="1:17" s="616" customFormat="1" ht="17.25" customHeight="1">
      <c r="A55" s="309">
        <v>36</v>
      </c>
      <c r="B55" s="369" t="s">
        <v>166</v>
      </c>
      <c r="C55" s="370">
        <v>5295171</v>
      </c>
      <c r="D55" s="144" t="s">
        <v>12</v>
      </c>
      <c r="E55" s="110" t="s">
        <v>347</v>
      </c>
      <c r="F55" s="379">
        <v>-1000</v>
      </c>
      <c r="G55" s="410">
        <v>999937</v>
      </c>
      <c r="H55" s="411">
        <v>1000023</v>
      </c>
      <c r="I55" s="411">
        <f>G55-H55</f>
        <v>-86</v>
      </c>
      <c r="J55" s="411">
        <f>$F55*I55</f>
        <v>86000</v>
      </c>
      <c r="K55" s="411">
        <f>J55/1000000</f>
        <v>0.086</v>
      </c>
      <c r="L55" s="410">
        <v>18070</v>
      </c>
      <c r="M55" s="411">
        <v>18376</v>
      </c>
      <c r="N55" s="411">
        <f>L55-M55</f>
        <v>-306</v>
      </c>
      <c r="O55" s="411">
        <f>$F55*N55</f>
        <v>306000</v>
      </c>
      <c r="P55" s="411">
        <f>O55/1000000</f>
        <v>0.306</v>
      </c>
      <c r="Q55" s="669" t="s">
        <v>441</v>
      </c>
    </row>
    <row r="56" spans="1:17" ht="17.25" customHeight="1">
      <c r="A56" s="309"/>
      <c r="B56" s="371" t="s">
        <v>119</v>
      </c>
      <c r="C56" s="370"/>
      <c r="D56" s="144"/>
      <c r="E56" s="110"/>
      <c r="F56" s="377"/>
      <c r="G56" s="539"/>
      <c r="H56" s="542"/>
      <c r="I56" s="385"/>
      <c r="J56" s="385"/>
      <c r="K56" s="385"/>
      <c r="L56" s="386"/>
      <c r="M56" s="383"/>
      <c r="N56" s="385"/>
      <c r="O56" s="385"/>
      <c r="P56" s="385"/>
      <c r="Q56" s="171"/>
    </row>
    <row r="57" spans="1:17" s="616" customFormat="1" ht="15.75" customHeight="1">
      <c r="A57" s="309">
        <v>37</v>
      </c>
      <c r="B57" s="369" t="s">
        <v>369</v>
      </c>
      <c r="C57" s="370">
        <v>4864827</v>
      </c>
      <c r="D57" s="144" t="s">
        <v>12</v>
      </c>
      <c r="E57" s="110" t="s">
        <v>347</v>
      </c>
      <c r="F57" s="377">
        <v>-666.666</v>
      </c>
      <c r="G57" s="410">
        <v>969913</v>
      </c>
      <c r="H57" s="411">
        <v>970008</v>
      </c>
      <c r="I57" s="383">
        <f>G57-H57</f>
        <v>-95</v>
      </c>
      <c r="J57" s="383">
        <f>$F57*I57</f>
        <v>63333.270000000004</v>
      </c>
      <c r="K57" s="383">
        <f>J57/1000000</f>
        <v>0.06333327000000001</v>
      </c>
      <c r="L57" s="410">
        <v>974421</v>
      </c>
      <c r="M57" s="411">
        <v>976732</v>
      </c>
      <c r="N57" s="383">
        <f>L57-M57</f>
        <v>-2311</v>
      </c>
      <c r="O57" s="383">
        <f>$F57*N57</f>
        <v>1540665.1260000002</v>
      </c>
      <c r="P57" s="383">
        <f>O57/1000000</f>
        <v>1.5406651260000002</v>
      </c>
      <c r="Q57" s="621"/>
    </row>
    <row r="58" spans="1:17" s="616" customFormat="1" ht="17.25" customHeight="1">
      <c r="A58" s="309">
        <v>38</v>
      </c>
      <c r="B58" s="369" t="s">
        <v>176</v>
      </c>
      <c r="C58" s="370">
        <v>4864952</v>
      </c>
      <c r="D58" s="144" t="s">
        <v>12</v>
      </c>
      <c r="E58" s="110" t="s">
        <v>347</v>
      </c>
      <c r="F58" s="377">
        <v>-2500</v>
      </c>
      <c r="G58" s="410">
        <v>992061</v>
      </c>
      <c r="H58" s="411">
        <v>992017</v>
      </c>
      <c r="I58" s="383">
        <f>G58-H58</f>
        <v>44</v>
      </c>
      <c r="J58" s="383">
        <f>$F58*I58</f>
        <v>-110000</v>
      </c>
      <c r="K58" s="383">
        <f>J58/1000000</f>
        <v>-0.11</v>
      </c>
      <c r="L58" s="410">
        <v>421</v>
      </c>
      <c r="M58" s="411">
        <v>477</v>
      </c>
      <c r="N58" s="383">
        <f>L58-M58</f>
        <v>-56</v>
      </c>
      <c r="O58" s="383">
        <f>$F58*N58</f>
        <v>140000</v>
      </c>
      <c r="P58" s="383">
        <f>O58/1000000</f>
        <v>0.14</v>
      </c>
      <c r="Q58" s="620"/>
    </row>
    <row r="59" spans="1:17" ht="18.75" customHeight="1">
      <c r="A59" s="309"/>
      <c r="B59" s="371" t="s">
        <v>371</v>
      </c>
      <c r="C59" s="370"/>
      <c r="D59" s="144"/>
      <c r="E59" s="110"/>
      <c r="F59" s="377"/>
      <c r="G59" s="539"/>
      <c r="H59" s="542"/>
      <c r="I59" s="385"/>
      <c r="J59" s="385"/>
      <c r="K59" s="385"/>
      <c r="L59" s="389"/>
      <c r="M59" s="383"/>
      <c r="N59" s="385"/>
      <c r="O59" s="385"/>
      <c r="P59" s="385"/>
      <c r="Q59" s="171"/>
    </row>
    <row r="60" spans="1:17" s="616" customFormat="1" ht="21" customHeight="1">
      <c r="A60" s="309">
        <v>39</v>
      </c>
      <c r="B60" s="369" t="s">
        <v>369</v>
      </c>
      <c r="C60" s="370">
        <v>4865024</v>
      </c>
      <c r="D60" s="144" t="s">
        <v>12</v>
      </c>
      <c r="E60" s="110" t="s">
        <v>347</v>
      </c>
      <c r="F60" s="513">
        <v>-2000</v>
      </c>
      <c r="G60" s="410">
        <v>4702</v>
      </c>
      <c r="H60" s="411">
        <v>4694</v>
      </c>
      <c r="I60" s="383">
        <f>G60-H60</f>
        <v>8</v>
      </c>
      <c r="J60" s="383">
        <f>$F60*I60</f>
        <v>-16000</v>
      </c>
      <c r="K60" s="383">
        <f>J60/1000000</f>
        <v>-0.016</v>
      </c>
      <c r="L60" s="410">
        <v>1994</v>
      </c>
      <c r="M60" s="411">
        <v>2035</v>
      </c>
      <c r="N60" s="383">
        <f>L60-M60</f>
        <v>-41</v>
      </c>
      <c r="O60" s="383">
        <f>$F60*N60</f>
        <v>82000</v>
      </c>
      <c r="P60" s="383">
        <f>O60/1000000</f>
        <v>0.082</v>
      </c>
      <c r="Q60" s="620"/>
    </row>
    <row r="61" spans="1:17" s="616" customFormat="1" ht="21" customHeight="1">
      <c r="A61" s="309">
        <v>40</v>
      </c>
      <c r="B61" s="369" t="s">
        <v>176</v>
      </c>
      <c r="C61" s="370">
        <v>4864920</v>
      </c>
      <c r="D61" s="144" t="s">
        <v>12</v>
      </c>
      <c r="E61" s="110" t="s">
        <v>347</v>
      </c>
      <c r="F61" s="513">
        <v>-2000</v>
      </c>
      <c r="G61" s="410">
        <v>1596</v>
      </c>
      <c r="H61" s="411">
        <v>1588</v>
      </c>
      <c r="I61" s="383">
        <f>G61-H61</f>
        <v>8</v>
      </c>
      <c r="J61" s="383">
        <f>$F61*I61</f>
        <v>-16000</v>
      </c>
      <c r="K61" s="383">
        <f>J61/1000000</f>
        <v>-0.016</v>
      </c>
      <c r="L61" s="410">
        <v>1039</v>
      </c>
      <c r="M61" s="411">
        <v>1077</v>
      </c>
      <c r="N61" s="383">
        <f>L61-M61</f>
        <v>-38</v>
      </c>
      <c r="O61" s="383">
        <f>$F61*N61</f>
        <v>76000</v>
      </c>
      <c r="P61" s="383">
        <f>O61/1000000</f>
        <v>0.076</v>
      </c>
      <c r="Q61" s="620"/>
    </row>
    <row r="62" spans="1:17" ht="18" customHeight="1">
      <c r="A62" s="309"/>
      <c r="B62" s="605" t="s">
        <v>377</v>
      </c>
      <c r="C62" s="370"/>
      <c r="D62" s="144"/>
      <c r="E62" s="110"/>
      <c r="F62" s="513"/>
      <c r="G62" s="407"/>
      <c r="H62" s="408"/>
      <c r="I62" s="385"/>
      <c r="J62" s="385"/>
      <c r="K62" s="385"/>
      <c r="L62" s="407"/>
      <c r="M62" s="408"/>
      <c r="N62" s="385"/>
      <c r="O62" s="385"/>
      <c r="P62" s="385"/>
      <c r="Q62" s="171"/>
    </row>
    <row r="63" spans="1:17" s="616" customFormat="1" ht="21" customHeight="1">
      <c r="A63" s="309">
        <v>41</v>
      </c>
      <c r="B63" s="369" t="s">
        <v>369</v>
      </c>
      <c r="C63" s="370">
        <v>5128414</v>
      </c>
      <c r="D63" s="144" t="s">
        <v>12</v>
      </c>
      <c r="E63" s="110" t="s">
        <v>347</v>
      </c>
      <c r="F63" s="513">
        <v>-1000</v>
      </c>
      <c r="G63" s="410">
        <v>921446</v>
      </c>
      <c r="H63" s="411">
        <v>921554</v>
      </c>
      <c r="I63" s="383">
        <f>G63-H63</f>
        <v>-108</v>
      </c>
      <c r="J63" s="383">
        <f>$F63*I63</f>
        <v>108000</v>
      </c>
      <c r="K63" s="383">
        <f>J63/1000000</f>
        <v>0.108</v>
      </c>
      <c r="L63" s="410">
        <v>987467</v>
      </c>
      <c r="M63" s="411">
        <v>988342</v>
      </c>
      <c r="N63" s="383">
        <f>L63-M63</f>
        <v>-875</v>
      </c>
      <c r="O63" s="383">
        <f>$F63*N63</f>
        <v>875000</v>
      </c>
      <c r="P63" s="383">
        <f>O63/1000000</f>
        <v>0.875</v>
      </c>
      <c r="Q63" s="620"/>
    </row>
    <row r="64" spans="1:17" s="616" customFormat="1" ht="21" customHeight="1">
      <c r="A64" s="309">
        <v>42</v>
      </c>
      <c r="B64" s="369" t="s">
        <v>176</v>
      </c>
      <c r="C64" s="370">
        <v>5128416</v>
      </c>
      <c r="D64" s="144" t="s">
        <v>12</v>
      </c>
      <c r="E64" s="110" t="s">
        <v>347</v>
      </c>
      <c r="F64" s="513">
        <v>-1000</v>
      </c>
      <c r="G64" s="410">
        <v>929644</v>
      </c>
      <c r="H64" s="411">
        <v>929784</v>
      </c>
      <c r="I64" s="383">
        <f>G64-H64</f>
        <v>-140</v>
      </c>
      <c r="J64" s="383">
        <f>$F64*I64</f>
        <v>140000</v>
      </c>
      <c r="K64" s="383">
        <f>J64/1000000</f>
        <v>0.14</v>
      </c>
      <c r="L64" s="410">
        <v>991151</v>
      </c>
      <c r="M64" s="411">
        <v>991898</v>
      </c>
      <c r="N64" s="383">
        <f>L64-M64</f>
        <v>-747</v>
      </c>
      <c r="O64" s="383">
        <f>$F64*N64</f>
        <v>747000</v>
      </c>
      <c r="P64" s="383">
        <f>O64/1000000</f>
        <v>0.747</v>
      </c>
      <c r="Q64" s="620"/>
    </row>
    <row r="65" spans="1:17" ht="21" customHeight="1">
      <c r="A65" s="309"/>
      <c r="B65" s="605" t="s">
        <v>386</v>
      </c>
      <c r="C65" s="370"/>
      <c r="D65" s="144"/>
      <c r="E65" s="110"/>
      <c r="F65" s="513"/>
      <c r="G65" s="407"/>
      <c r="H65" s="408"/>
      <c r="I65" s="385"/>
      <c r="J65" s="385"/>
      <c r="K65" s="385"/>
      <c r="L65" s="407"/>
      <c r="M65" s="408"/>
      <c r="N65" s="385"/>
      <c r="O65" s="385"/>
      <c r="P65" s="385"/>
      <c r="Q65" s="171"/>
    </row>
    <row r="66" spans="1:17" s="616" customFormat="1" ht="21" customHeight="1">
      <c r="A66" s="309">
        <v>43</v>
      </c>
      <c r="B66" s="369" t="s">
        <v>387</v>
      </c>
      <c r="C66" s="370">
        <v>5100228</v>
      </c>
      <c r="D66" s="144" t="s">
        <v>12</v>
      </c>
      <c r="E66" s="110" t="s">
        <v>347</v>
      </c>
      <c r="F66" s="513">
        <v>800</v>
      </c>
      <c r="G66" s="330">
        <v>993087</v>
      </c>
      <c r="H66" s="331">
        <v>993087</v>
      </c>
      <c r="I66" s="383">
        <f aca="true" t="shared" si="6" ref="I66:I71">G66-H66</f>
        <v>0</v>
      </c>
      <c r="J66" s="383">
        <f aca="true" t="shared" si="7" ref="J66:J71">$F66*I66</f>
        <v>0</v>
      </c>
      <c r="K66" s="383">
        <f aca="true" t="shared" si="8" ref="K66:K71">J66/1000000</f>
        <v>0</v>
      </c>
      <c r="L66" s="330">
        <v>1367</v>
      </c>
      <c r="M66" s="331">
        <v>1367</v>
      </c>
      <c r="N66" s="383">
        <f aca="true" t="shared" si="9" ref="N66:N71">L66-M66</f>
        <v>0</v>
      </c>
      <c r="O66" s="383">
        <f aca="true" t="shared" si="10" ref="O66:O71">$F66*N66</f>
        <v>0</v>
      </c>
      <c r="P66" s="383">
        <f aca="true" t="shared" si="11" ref="P66:P71">O66/1000000</f>
        <v>0</v>
      </c>
      <c r="Q66" s="620"/>
    </row>
    <row r="67" spans="1:17" s="616" customFormat="1" ht="21" customHeight="1">
      <c r="A67" s="309">
        <v>44</v>
      </c>
      <c r="B67" s="437" t="s">
        <v>388</v>
      </c>
      <c r="C67" s="370">
        <v>5128441</v>
      </c>
      <c r="D67" s="144" t="s">
        <v>12</v>
      </c>
      <c r="E67" s="110" t="s">
        <v>347</v>
      </c>
      <c r="F67" s="513">
        <v>800</v>
      </c>
      <c r="G67" s="410">
        <v>30613</v>
      </c>
      <c r="H67" s="411">
        <v>30611</v>
      </c>
      <c r="I67" s="383">
        <f t="shared" si="6"/>
        <v>2</v>
      </c>
      <c r="J67" s="383">
        <f t="shared" si="7"/>
        <v>1600</v>
      </c>
      <c r="K67" s="383">
        <f t="shared" si="8"/>
        <v>0.0016</v>
      </c>
      <c r="L67" s="410">
        <v>2455</v>
      </c>
      <c r="M67" s="411">
        <v>1704</v>
      </c>
      <c r="N67" s="383">
        <f t="shared" si="9"/>
        <v>751</v>
      </c>
      <c r="O67" s="383">
        <f t="shared" si="10"/>
        <v>600800</v>
      </c>
      <c r="P67" s="383">
        <f t="shared" si="11"/>
        <v>0.6008</v>
      </c>
      <c r="Q67" s="620"/>
    </row>
    <row r="68" spans="1:17" s="616" customFormat="1" ht="21" customHeight="1">
      <c r="A68" s="309">
        <v>45</v>
      </c>
      <c r="B68" s="369" t="s">
        <v>363</v>
      </c>
      <c r="C68" s="370">
        <v>5128443</v>
      </c>
      <c r="D68" s="144" t="s">
        <v>12</v>
      </c>
      <c r="E68" s="110" t="s">
        <v>347</v>
      </c>
      <c r="F68" s="513">
        <v>800</v>
      </c>
      <c r="G68" s="410">
        <v>905811</v>
      </c>
      <c r="H68" s="411">
        <v>905818</v>
      </c>
      <c r="I68" s="383">
        <f t="shared" si="6"/>
        <v>-7</v>
      </c>
      <c r="J68" s="383">
        <f t="shared" si="7"/>
        <v>-5600</v>
      </c>
      <c r="K68" s="383">
        <f t="shared" si="8"/>
        <v>-0.0056</v>
      </c>
      <c r="L68" s="410">
        <v>999165</v>
      </c>
      <c r="M68" s="411">
        <v>999513</v>
      </c>
      <c r="N68" s="383">
        <f t="shared" si="9"/>
        <v>-348</v>
      </c>
      <c r="O68" s="383">
        <f t="shared" si="10"/>
        <v>-278400</v>
      </c>
      <c r="P68" s="383">
        <f t="shared" si="11"/>
        <v>-0.2784</v>
      </c>
      <c r="Q68" s="620"/>
    </row>
    <row r="69" spans="1:17" s="616" customFormat="1" ht="21" customHeight="1">
      <c r="A69" s="309">
        <v>46</v>
      </c>
      <c r="B69" s="369" t="s">
        <v>391</v>
      </c>
      <c r="C69" s="370">
        <v>5128407</v>
      </c>
      <c r="D69" s="144" t="s">
        <v>12</v>
      </c>
      <c r="E69" s="110" t="s">
        <v>347</v>
      </c>
      <c r="F69" s="513">
        <v>-2000</v>
      </c>
      <c r="G69" s="410">
        <v>999427</v>
      </c>
      <c r="H69" s="411">
        <v>999427</v>
      </c>
      <c r="I69" s="383">
        <f t="shared" si="6"/>
        <v>0</v>
      </c>
      <c r="J69" s="383">
        <f t="shared" si="7"/>
        <v>0</v>
      </c>
      <c r="K69" s="383">
        <f t="shared" si="8"/>
        <v>0</v>
      </c>
      <c r="L69" s="410">
        <v>999958</v>
      </c>
      <c r="M69" s="411">
        <v>999958</v>
      </c>
      <c r="N69" s="383">
        <f t="shared" si="9"/>
        <v>0</v>
      </c>
      <c r="O69" s="383">
        <f t="shared" si="10"/>
        <v>0</v>
      </c>
      <c r="P69" s="383">
        <f t="shared" si="11"/>
        <v>0</v>
      </c>
      <c r="Q69" s="620"/>
    </row>
    <row r="70" spans="1:17" s="616" customFormat="1" ht="21" customHeight="1">
      <c r="A70" s="309">
        <v>47</v>
      </c>
      <c r="B70" s="369" t="s">
        <v>438</v>
      </c>
      <c r="C70" s="370">
        <v>4865049</v>
      </c>
      <c r="D70" s="144" t="s">
        <v>12</v>
      </c>
      <c r="E70" s="110" t="s">
        <v>347</v>
      </c>
      <c r="F70" s="513">
        <v>800</v>
      </c>
      <c r="G70" s="410">
        <v>999891</v>
      </c>
      <c r="H70" s="411">
        <v>999891</v>
      </c>
      <c r="I70" s="383">
        <f t="shared" si="6"/>
        <v>0</v>
      </c>
      <c r="J70" s="383">
        <f t="shared" si="7"/>
        <v>0</v>
      </c>
      <c r="K70" s="383">
        <f t="shared" si="8"/>
        <v>0</v>
      </c>
      <c r="L70" s="410">
        <v>999952</v>
      </c>
      <c r="M70" s="411">
        <v>999997</v>
      </c>
      <c r="N70" s="383">
        <f t="shared" si="9"/>
        <v>-45</v>
      </c>
      <c r="O70" s="383">
        <f t="shared" si="10"/>
        <v>-36000</v>
      </c>
      <c r="P70" s="383">
        <f t="shared" si="11"/>
        <v>-0.036</v>
      </c>
      <c r="Q70" s="620"/>
    </row>
    <row r="71" spans="1:17" s="616" customFormat="1" ht="21" customHeight="1">
      <c r="A71" s="309">
        <v>48</v>
      </c>
      <c r="B71" s="369" t="s">
        <v>439</v>
      </c>
      <c r="C71" s="370">
        <v>5129958</v>
      </c>
      <c r="D71" s="144" t="s">
        <v>12</v>
      </c>
      <c r="E71" s="110" t="s">
        <v>347</v>
      </c>
      <c r="F71" s="513">
        <v>1000</v>
      </c>
      <c r="G71" s="410">
        <v>999945</v>
      </c>
      <c r="H71" s="411">
        <v>999944</v>
      </c>
      <c r="I71" s="383">
        <f t="shared" si="6"/>
        <v>1</v>
      </c>
      <c r="J71" s="383">
        <f t="shared" si="7"/>
        <v>1000</v>
      </c>
      <c r="K71" s="383">
        <f t="shared" si="8"/>
        <v>0.001</v>
      </c>
      <c r="L71" s="410">
        <v>157</v>
      </c>
      <c r="M71" s="411">
        <v>10</v>
      </c>
      <c r="N71" s="383">
        <f t="shared" si="9"/>
        <v>147</v>
      </c>
      <c r="O71" s="383">
        <f t="shared" si="10"/>
        <v>147000</v>
      </c>
      <c r="P71" s="383">
        <f t="shared" si="11"/>
        <v>0.147</v>
      </c>
      <c r="Q71" s="620"/>
    </row>
    <row r="72" spans="1:17" ht="21" customHeight="1">
      <c r="A72" s="309"/>
      <c r="B72" s="336" t="s">
        <v>105</v>
      </c>
      <c r="C72" s="370"/>
      <c r="D72" s="98"/>
      <c r="E72" s="98"/>
      <c r="F72" s="377"/>
      <c r="G72" s="539"/>
      <c r="H72" s="542"/>
      <c r="I72" s="383"/>
      <c r="J72" s="383"/>
      <c r="K72" s="383"/>
      <c r="L72" s="389"/>
      <c r="M72" s="383"/>
      <c r="N72" s="383"/>
      <c r="O72" s="383"/>
      <c r="P72" s="383"/>
      <c r="Q72" s="620"/>
    </row>
    <row r="73" spans="1:17" s="616" customFormat="1" ht="18" customHeight="1">
      <c r="A73" s="309">
        <v>49</v>
      </c>
      <c r="B73" s="369" t="s">
        <v>116</v>
      </c>
      <c r="C73" s="370">
        <v>4864951</v>
      </c>
      <c r="D73" s="144" t="s">
        <v>12</v>
      </c>
      <c r="E73" s="110" t="s">
        <v>347</v>
      </c>
      <c r="F73" s="379">
        <v>1000</v>
      </c>
      <c r="G73" s="410">
        <v>983792</v>
      </c>
      <c r="H73" s="411">
        <v>983824</v>
      </c>
      <c r="I73" s="383">
        <f>G73-H73</f>
        <v>-32</v>
      </c>
      <c r="J73" s="383">
        <f>$F73*I73</f>
        <v>-32000</v>
      </c>
      <c r="K73" s="383">
        <f>J73/1000000</f>
        <v>-0.032</v>
      </c>
      <c r="L73" s="410">
        <v>34816</v>
      </c>
      <c r="M73" s="411">
        <v>34976</v>
      </c>
      <c r="N73" s="383">
        <f>L73-M73</f>
        <v>-160</v>
      </c>
      <c r="O73" s="383">
        <f>$F73*N73</f>
        <v>-160000</v>
      </c>
      <c r="P73" s="383">
        <f>O73/1000000</f>
        <v>-0.16</v>
      </c>
      <c r="Q73" s="620"/>
    </row>
    <row r="74" spans="1:17" s="616" customFormat="1" ht="17.25" customHeight="1">
      <c r="A74" s="309">
        <v>50</v>
      </c>
      <c r="B74" s="369" t="s">
        <v>117</v>
      </c>
      <c r="C74" s="370">
        <v>4865016</v>
      </c>
      <c r="D74" s="144" t="s">
        <v>12</v>
      </c>
      <c r="E74" s="110" t="s">
        <v>347</v>
      </c>
      <c r="F74" s="379">
        <v>2000</v>
      </c>
      <c r="G74" s="410">
        <v>7</v>
      </c>
      <c r="H74" s="411">
        <v>7</v>
      </c>
      <c r="I74" s="331">
        <f>G74-H74</f>
        <v>0</v>
      </c>
      <c r="J74" s="331">
        <f>$F74*I74</f>
        <v>0</v>
      </c>
      <c r="K74" s="331">
        <f>J74/1000000</f>
        <v>0</v>
      </c>
      <c r="L74" s="410">
        <v>999722</v>
      </c>
      <c r="M74" s="411">
        <v>999722</v>
      </c>
      <c r="N74" s="411">
        <f>L74-M74</f>
        <v>0</v>
      </c>
      <c r="O74" s="411">
        <f>$F74*N74</f>
        <v>0</v>
      </c>
      <c r="P74" s="383">
        <f>O74/1000000</f>
        <v>0</v>
      </c>
      <c r="Q74" s="638"/>
    </row>
    <row r="75" spans="1:17" ht="19.5" customHeight="1">
      <c r="A75" s="309"/>
      <c r="B75" s="371" t="s">
        <v>175</v>
      </c>
      <c r="C75" s="370"/>
      <c r="D75" s="144"/>
      <c r="E75" s="144"/>
      <c r="F75" s="379"/>
      <c r="G75" s="539"/>
      <c r="H75" s="542"/>
      <c r="I75" s="383"/>
      <c r="J75" s="383"/>
      <c r="K75" s="383"/>
      <c r="L75" s="389"/>
      <c r="M75" s="383"/>
      <c r="N75" s="383"/>
      <c r="O75" s="383"/>
      <c r="P75" s="383"/>
      <c r="Q75" s="620"/>
    </row>
    <row r="76" spans="1:17" s="616" customFormat="1" ht="14.25" customHeight="1">
      <c r="A76" s="309">
        <v>51</v>
      </c>
      <c r="B76" s="369" t="s">
        <v>36</v>
      </c>
      <c r="C76" s="370">
        <v>4864990</v>
      </c>
      <c r="D76" s="144" t="s">
        <v>12</v>
      </c>
      <c r="E76" s="110" t="s">
        <v>347</v>
      </c>
      <c r="F76" s="379">
        <v>-1000</v>
      </c>
      <c r="G76" s="410">
        <v>37967</v>
      </c>
      <c r="H76" s="411">
        <v>37916</v>
      </c>
      <c r="I76" s="383">
        <f>G76-H76</f>
        <v>51</v>
      </c>
      <c r="J76" s="383">
        <f>$F76*I76</f>
        <v>-51000</v>
      </c>
      <c r="K76" s="383">
        <f>J76/1000000</f>
        <v>-0.051</v>
      </c>
      <c r="L76" s="410">
        <v>973389</v>
      </c>
      <c r="M76" s="411">
        <v>973313</v>
      </c>
      <c r="N76" s="383">
        <f>L76-M76</f>
        <v>76</v>
      </c>
      <c r="O76" s="383">
        <f>$F76*N76</f>
        <v>-76000</v>
      </c>
      <c r="P76" s="383">
        <f>O76/1000000</f>
        <v>-0.076</v>
      </c>
      <c r="Q76" s="620"/>
    </row>
    <row r="77" spans="1:17" s="616" customFormat="1" ht="17.25" customHeight="1">
      <c r="A77" s="309">
        <v>52</v>
      </c>
      <c r="B77" s="369" t="s">
        <v>176</v>
      </c>
      <c r="C77" s="370">
        <v>4865020</v>
      </c>
      <c r="D77" s="144" t="s">
        <v>12</v>
      </c>
      <c r="E77" s="110" t="s">
        <v>347</v>
      </c>
      <c r="F77" s="379">
        <v>-1000</v>
      </c>
      <c r="G77" s="410">
        <v>2684</v>
      </c>
      <c r="H77" s="411">
        <v>2675</v>
      </c>
      <c r="I77" s="383">
        <f>G77-H77</f>
        <v>9</v>
      </c>
      <c r="J77" s="383">
        <f>$F77*I77</f>
        <v>-9000</v>
      </c>
      <c r="K77" s="383">
        <f>J77/1000000</f>
        <v>-0.009</v>
      </c>
      <c r="L77" s="410">
        <v>460</v>
      </c>
      <c r="M77" s="411">
        <v>95</v>
      </c>
      <c r="N77" s="383">
        <f>L77-M77</f>
        <v>365</v>
      </c>
      <c r="O77" s="383">
        <f>$F77*N77</f>
        <v>-365000</v>
      </c>
      <c r="P77" s="383">
        <f>O77/1000000</f>
        <v>-0.365</v>
      </c>
      <c r="Q77" s="620"/>
    </row>
    <row r="78" spans="1:17" s="616" customFormat="1" ht="17.25" customHeight="1">
      <c r="A78" s="309">
        <v>53</v>
      </c>
      <c r="B78" s="369" t="s">
        <v>437</v>
      </c>
      <c r="C78" s="370">
        <v>5295147</v>
      </c>
      <c r="D78" s="144" t="s">
        <v>12</v>
      </c>
      <c r="E78" s="110" t="s">
        <v>347</v>
      </c>
      <c r="F78" s="379">
        <v>-1000</v>
      </c>
      <c r="G78" s="410">
        <v>14380</v>
      </c>
      <c r="H78" s="411">
        <v>14085</v>
      </c>
      <c r="I78" s="383">
        <f>G78-H78</f>
        <v>295</v>
      </c>
      <c r="J78" s="383">
        <f>$F78*I78</f>
        <v>-295000</v>
      </c>
      <c r="K78" s="383">
        <f>J78/1000000</f>
        <v>-0.295</v>
      </c>
      <c r="L78" s="410">
        <v>10</v>
      </c>
      <c r="M78" s="411">
        <v>23</v>
      </c>
      <c r="N78" s="383">
        <f>L78-M78</f>
        <v>-13</v>
      </c>
      <c r="O78" s="383">
        <f>$F78*N78</f>
        <v>13000</v>
      </c>
      <c r="P78" s="383">
        <f>O78/1000000</f>
        <v>0.013</v>
      </c>
      <c r="Q78" s="620"/>
    </row>
    <row r="79" spans="1:17" ht="15.75" customHeight="1">
      <c r="A79" s="309"/>
      <c r="B79" s="374" t="s">
        <v>27</v>
      </c>
      <c r="C79" s="339"/>
      <c r="D79" s="59"/>
      <c r="E79" s="59"/>
      <c r="F79" s="379"/>
      <c r="G79" s="539"/>
      <c r="H79" s="538"/>
      <c r="I79" s="385"/>
      <c r="J79" s="385"/>
      <c r="K79" s="385"/>
      <c r="L79" s="386"/>
      <c r="M79" s="385"/>
      <c r="N79" s="385"/>
      <c r="O79" s="385"/>
      <c r="P79" s="385"/>
      <c r="Q79" s="171"/>
    </row>
    <row r="80" spans="1:17" ht="21" customHeight="1">
      <c r="A80" s="309">
        <v>54</v>
      </c>
      <c r="B80" s="102" t="s">
        <v>81</v>
      </c>
      <c r="C80" s="339">
        <v>4865092</v>
      </c>
      <c r="D80" s="59" t="s">
        <v>12</v>
      </c>
      <c r="E80" s="110" t="s">
        <v>347</v>
      </c>
      <c r="F80" s="379">
        <v>100</v>
      </c>
      <c r="G80" s="407">
        <v>23691</v>
      </c>
      <c r="H80" s="408">
        <v>23333</v>
      </c>
      <c r="I80" s="385">
        <f>G80-H80</f>
        <v>358</v>
      </c>
      <c r="J80" s="385">
        <f>$F80*I80</f>
        <v>35800</v>
      </c>
      <c r="K80" s="385">
        <f>J80/1000000</f>
        <v>0.0358</v>
      </c>
      <c r="L80" s="407">
        <v>24805</v>
      </c>
      <c r="M80" s="408">
        <v>23361</v>
      </c>
      <c r="N80" s="385">
        <f>L80-M80</f>
        <v>1444</v>
      </c>
      <c r="O80" s="385">
        <f>$F80*N80</f>
        <v>144400</v>
      </c>
      <c r="P80" s="385">
        <f>O80/1000000</f>
        <v>0.1444</v>
      </c>
      <c r="Q80" s="171"/>
    </row>
    <row r="81" spans="1:17" ht="15.75" customHeight="1">
      <c r="A81" s="309"/>
      <c r="B81" s="371" t="s">
        <v>47</v>
      </c>
      <c r="C81" s="370"/>
      <c r="D81" s="144"/>
      <c r="E81" s="144"/>
      <c r="F81" s="379"/>
      <c r="G81" s="539"/>
      <c r="H81" s="538"/>
      <c r="I81" s="385"/>
      <c r="J81" s="385"/>
      <c r="K81" s="385"/>
      <c r="L81" s="386"/>
      <c r="M81" s="385"/>
      <c r="N81" s="385"/>
      <c r="O81" s="385"/>
      <c r="P81" s="385"/>
      <c r="Q81" s="171"/>
    </row>
    <row r="82" spans="1:17" s="616" customFormat="1" ht="18" customHeight="1">
      <c r="A82" s="309">
        <v>55</v>
      </c>
      <c r="B82" s="369" t="s">
        <v>348</v>
      </c>
      <c r="C82" s="370">
        <v>4864813</v>
      </c>
      <c r="D82" s="144" t="s">
        <v>12</v>
      </c>
      <c r="E82" s="110" t="s">
        <v>347</v>
      </c>
      <c r="F82" s="379">
        <v>100</v>
      </c>
      <c r="G82" s="410">
        <v>19790</v>
      </c>
      <c r="H82" s="411">
        <v>19676</v>
      </c>
      <c r="I82" s="411">
        <f>G82-H82</f>
        <v>114</v>
      </c>
      <c r="J82" s="411">
        <f>$F82*I82</f>
        <v>11400</v>
      </c>
      <c r="K82" s="415">
        <f>J82/1000000</f>
        <v>0.0114</v>
      </c>
      <c r="L82" s="410">
        <v>142790</v>
      </c>
      <c r="M82" s="411">
        <v>142789</v>
      </c>
      <c r="N82" s="411">
        <f>L82-M82</f>
        <v>1</v>
      </c>
      <c r="O82" s="411">
        <f>$F82*N82</f>
        <v>100</v>
      </c>
      <c r="P82" s="415">
        <f>O82/1000000</f>
        <v>0.0001</v>
      </c>
      <c r="Q82" s="669" t="s">
        <v>453</v>
      </c>
    </row>
    <row r="83" spans="1:17" ht="15.75" customHeight="1">
      <c r="A83" s="375"/>
      <c r="B83" s="374" t="s">
        <v>309</v>
      </c>
      <c r="C83" s="370"/>
      <c r="D83" s="144"/>
      <c r="E83" s="144"/>
      <c r="F83" s="379"/>
      <c r="G83" s="539"/>
      <c r="H83" s="538"/>
      <c r="I83" s="385"/>
      <c r="J83" s="385"/>
      <c r="K83" s="385"/>
      <c r="L83" s="386"/>
      <c r="M83" s="385"/>
      <c r="N83" s="385"/>
      <c r="O83" s="385"/>
      <c r="P83" s="385"/>
      <c r="Q83" s="171"/>
    </row>
    <row r="84" spans="1:17" s="616" customFormat="1" ht="21" customHeight="1">
      <c r="A84" s="309">
        <v>56</v>
      </c>
      <c r="B84" s="707" t="s">
        <v>351</v>
      </c>
      <c r="C84" s="370">
        <v>4865174</v>
      </c>
      <c r="D84" s="110" t="s">
        <v>12</v>
      </c>
      <c r="E84" s="110" t="s">
        <v>347</v>
      </c>
      <c r="F84" s="379">
        <v>1000</v>
      </c>
      <c r="G84" s="410">
        <v>0</v>
      </c>
      <c r="H84" s="411">
        <v>0</v>
      </c>
      <c r="I84" s="383">
        <f>G84-H84</f>
        <v>0</v>
      </c>
      <c r="J84" s="383">
        <f>$F84*I84</f>
        <v>0</v>
      </c>
      <c r="K84" s="383">
        <f>J84/1000000</f>
        <v>0</v>
      </c>
      <c r="L84" s="410">
        <v>0</v>
      </c>
      <c r="M84" s="411">
        <v>0</v>
      </c>
      <c r="N84" s="383">
        <f>L84-M84</f>
        <v>0</v>
      </c>
      <c r="O84" s="383">
        <f>$F84*N84</f>
        <v>0</v>
      </c>
      <c r="P84" s="383">
        <f>O84/1000000</f>
        <v>0</v>
      </c>
      <c r="Q84" s="665"/>
    </row>
    <row r="85" spans="1:17" ht="16.5" customHeight="1">
      <c r="A85" s="309"/>
      <c r="B85" s="374" t="s">
        <v>35</v>
      </c>
      <c r="C85" s="401"/>
      <c r="D85" s="423"/>
      <c r="E85" s="393"/>
      <c r="F85" s="401"/>
      <c r="G85" s="537"/>
      <c r="H85" s="538"/>
      <c r="I85" s="408"/>
      <c r="J85" s="408"/>
      <c r="K85" s="409"/>
      <c r="L85" s="407"/>
      <c r="M85" s="408"/>
      <c r="N85" s="408"/>
      <c r="O85" s="408"/>
      <c r="P85" s="409"/>
      <c r="Q85" s="171"/>
    </row>
    <row r="86" spans="1:17" s="616" customFormat="1" ht="18" customHeight="1">
      <c r="A86" s="309">
        <v>57</v>
      </c>
      <c r="B86" s="707" t="s">
        <v>363</v>
      </c>
      <c r="C86" s="401">
        <v>4864964</v>
      </c>
      <c r="D86" s="422" t="s">
        <v>12</v>
      </c>
      <c r="E86" s="393" t="s">
        <v>347</v>
      </c>
      <c r="F86" s="401">
        <v>800</v>
      </c>
      <c r="G86" s="410">
        <v>993302</v>
      </c>
      <c r="H86" s="411">
        <v>994364</v>
      </c>
      <c r="I86" s="411">
        <f>G86-H86</f>
        <v>-1062</v>
      </c>
      <c r="J86" s="411">
        <f>$F86*I86</f>
        <v>-849600</v>
      </c>
      <c r="K86" s="415">
        <f>J86/1000000</f>
        <v>-0.8496</v>
      </c>
      <c r="L86" s="410">
        <v>999973</v>
      </c>
      <c r="M86" s="411">
        <v>999982</v>
      </c>
      <c r="N86" s="411">
        <f>L86-M86</f>
        <v>-9</v>
      </c>
      <c r="O86" s="411">
        <f>$F86*N86</f>
        <v>-7200</v>
      </c>
      <c r="P86" s="415">
        <f>O86/1000000</f>
        <v>-0.0072</v>
      </c>
      <c r="Q86" s="638"/>
    </row>
    <row r="87" spans="1:17" ht="18" customHeight="1">
      <c r="A87" s="309"/>
      <c r="B87" s="374" t="s">
        <v>187</v>
      </c>
      <c r="C87" s="401"/>
      <c r="D87" s="422"/>
      <c r="E87" s="393"/>
      <c r="F87" s="401"/>
      <c r="G87" s="543"/>
      <c r="H87" s="542"/>
      <c r="I87" s="408"/>
      <c r="J87" s="408"/>
      <c r="K87" s="408"/>
      <c r="L87" s="410"/>
      <c r="M87" s="411"/>
      <c r="N87" s="408"/>
      <c r="O87" s="408"/>
      <c r="P87" s="408"/>
      <c r="Q87" s="171"/>
    </row>
    <row r="88" spans="1:17" s="616" customFormat="1" ht="19.5" customHeight="1">
      <c r="A88" s="309">
        <v>58</v>
      </c>
      <c r="B88" s="369" t="s">
        <v>365</v>
      </c>
      <c r="C88" s="401">
        <v>4902555</v>
      </c>
      <c r="D88" s="422" t="s">
        <v>12</v>
      </c>
      <c r="E88" s="393" t="s">
        <v>347</v>
      </c>
      <c r="F88" s="401">
        <v>75</v>
      </c>
      <c r="G88" s="410">
        <v>3562</v>
      </c>
      <c r="H88" s="411">
        <v>3554</v>
      </c>
      <c r="I88" s="411">
        <f>G88-H88</f>
        <v>8</v>
      </c>
      <c r="J88" s="411">
        <f>$F88*I88</f>
        <v>600</v>
      </c>
      <c r="K88" s="415">
        <f>J88/1000000</f>
        <v>0.0006</v>
      </c>
      <c r="L88" s="410">
        <v>8777</v>
      </c>
      <c r="M88" s="411">
        <v>7505</v>
      </c>
      <c r="N88" s="411">
        <f>L88-M88</f>
        <v>1272</v>
      </c>
      <c r="O88" s="411">
        <f>$F88*N88</f>
        <v>95400</v>
      </c>
      <c r="P88" s="415">
        <f>O88/1000000</f>
        <v>0.0954</v>
      </c>
      <c r="Q88" s="638"/>
    </row>
    <row r="89" spans="1:17" s="616" customFormat="1" ht="15.75" customHeight="1">
      <c r="A89" s="309">
        <v>59</v>
      </c>
      <c r="B89" s="369" t="s">
        <v>366</v>
      </c>
      <c r="C89" s="401">
        <v>4902581</v>
      </c>
      <c r="D89" s="422" t="s">
        <v>12</v>
      </c>
      <c r="E89" s="393" t="s">
        <v>347</v>
      </c>
      <c r="F89" s="401">
        <v>100</v>
      </c>
      <c r="G89" s="410">
        <v>1047</v>
      </c>
      <c r="H89" s="411">
        <v>1042</v>
      </c>
      <c r="I89" s="411">
        <f>G89-H89</f>
        <v>5</v>
      </c>
      <c r="J89" s="411">
        <f>$F89*I89</f>
        <v>500</v>
      </c>
      <c r="K89" s="415">
        <f>J89/1000000</f>
        <v>0.0005</v>
      </c>
      <c r="L89" s="410">
        <v>2568</v>
      </c>
      <c r="M89" s="411">
        <v>1820</v>
      </c>
      <c r="N89" s="411">
        <f>L89-M89</f>
        <v>748</v>
      </c>
      <c r="O89" s="411">
        <f>$F89*N89</f>
        <v>74800</v>
      </c>
      <c r="P89" s="415">
        <f>O89/1000000</f>
        <v>0.0748</v>
      </c>
      <c r="Q89" s="620"/>
    </row>
    <row r="90" spans="1:17" ht="14.25" customHeight="1">
      <c r="A90" s="309"/>
      <c r="B90" s="374" t="s">
        <v>419</v>
      </c>
      <c r="C90" s="401"/>
      <c r="D90" s="422"/>
      <c r="E90" s="393"/>
      <c r="F90" s="401"/>
      <c r="G90" s="407"/>
      <c r="H90" s="408"/>
      <c r="I90" s="408"/>
      <c r="J90" s="408"/>
      <c r="K90" s="408"/>
      <c r="L90" s="407"/>
      <c r="M90" s="408"/>
      <c r="N90" s="408"/>
      <c r="O90" s="408"/>
      <c r="P90" s="408"/>
      <c r="Q90" s="171"/>
    </row>
    <row r="91" spans="1:17" s="616" customFormat="1" ht="21" customHeight="1">
      <c r="A91" s="309">
        <v>60</v>
      </c>
      <c r="B91" s="369" t="s">
        <v>420</v>
      </c>
      <c r="C91" s="401">
        <v>4864861</v>
      </c>
      <c r="D91" s="422" t="s">
        <v>12</v>
      </c>
      <c r="E91" s="393" t="s">
        <v>347</v>
      </c>
      <c r="F91" s="401">
        <v>1000</v>
      </c>
      <c r="G91" s="410">
        <v>999953</v>
      </c>
      <c r="H91" s="411">
        <v>999953</v>
      </c>
      <c r="I91" s="411">
        <f aca="true" t="shared" si="12" ref="I91:I98">G91-H91</f>
        <v>0</v>
      </c>
      <c r="J91" s="411">
        <f aca="true" t="shared" si="13" ref="J91:J98">$F91*I91</f>
        <v>0</v>
      </c>
      <c r="K91" s="415">
        <f aca="true" t="shared" si="14" ref="K91:K98">J91/1000000</f>
        <v>0</v>
      </c>
      <c r="L91" s="410">
        <v>768</v>
      </c>
      <c r="M91" s="411">
        <v>188</v>
      </c>
      <c r="N91" s="411">
        <f aca="true" t="shared" si="15" ref="N91:N98">L91-M91</f>
        <v>580</v>
      </c>
      <c r="O91" s="411">
        <f aca="true" t="shared" si="16" ref="O91:O98">$F91*N91</f>
        <v>580000</v>
      </c>
      <c r="P91" s="415">
        <f aca="true" t="shared" si="17" ref="P91:P98">O91/1000000</f>
        <v>0.58</v>
      </c>
      <c r="Q91" s="638"/>
    </row>
    <row r="92" spans="1:17" s="616" customFormat="1" ht="18" customHeight="1">
      <c r="A92" s="309">
        <v>61</v>
      </c>
      <c r="B92" s="369" t="s">
        <v>421</v>
      </c>
      <c r="C92" s="401">
        <v>4864877</v>
      </c>
      <c r="D92" s="422" t="s">
        <v>12</v>
      </c>
      <c r="E92" s="393" t="s">
        <v>347</v>
      </c>
      <c r="F92" s="401">
        <v>1000</v>
      </c>
      <c r="G92" s="410">
        <v>463</v>
      </c>
      <c r="H92" s="411">
        <v>463</v>
      </c>
      <c r="I92" s="411">
        <f t="shared" si="12"/>
        <v>0</v>
      </c>
      <c r="J92" s="411">
        <f t="shared" si="13"/>
        <v>0</v>
      </c>
      <c r="K92" s="415">
        <f t="shared" si="14"/>
        <v>0</v>
      </c>
      <c r="L92" s="410">
        <v>921</v>
      </c>
      <c r="M92" s="411">
        <v>263</v>
      </c>
      <c r="N92" s="411">
        <f t="shared" si="15"/>
        <v>658</v>
      </c>
      <c r="O92" s="411">
        <f t="shared" si="16"/>
        <v>658000</v>
      </c>
      <c r="P92" s="415">
        <f t="shared" si="17"/>
        <v>0.658</v>
      </c>
      <c r="Q92" s="620"/>
    </row>
    <row r="93" spans="1:17" s="616" customFormat="1" ht="21" customHeight="1">
      <c r="A93" s="309">
        <v>62</v>
      </c>
      <c r="B93" s="369" t="s">
        <v>422</v>
      </c>
      <c r="C93" s="401">
        <v>4864841</v>
      </c>
      <c r="D93" s="422" t="s">
        <v>12</v>
      </c>
      <c r="E93" s="393" t="s">
        <v>347</v>
      </c>
      <c r="F93" s="401">
        <v>1000</v>
      </c>
      <c r="G93" s="410">
        <v>998409</v>
      </c>
      <c r="H93" s="411">
        <v>998409</v>
      </c>
      <c r="I93" s="411">
        <f t="shared" si="12"/>
        <v>0</v>
      </c>
      <c r="J93" s="411">
        <f t="shared" si="13"/>
        <v>0</v>
      </c>
      <c r="K93" s="415">
        <f t="shared" si="14"/>
        <v>0</v>
      </c>
      <c r="L93" s="410">
        <v>999812</v>
      </c>
      <c r="M93" s="411">
        <v>1000050</v>
      </c>
      <c r="N93" s="411">
        <f t="shared" si="15"/>
        <v>-238</v>
      </c>
      <c r="O93" s="411">
        <f t="shared" si="16"/>
        <v>-238000</v>
      </c>
      <c r="P93" s="415">
        <f t="shared" si="17"/>
        <v>-0.238</v>
      </c>
      <c r="Q93" s="620"/>
    </row>
    <row r="94" spans="1:17" s="616" customFormat="1" ht="21" customHeight="1">
      <c r="A94" s="309">
        <v>63</v>
      </c>
      <c r="B94" s="369" t="s">
        <v>423</v>
      </c>
      <c r="C94" s="401">
        <v>4864882</v>
      </c>
      <c r="D94" s="422" t="s">
        <v>12</v>
      </c>
      <c r="E94" s="393" t="s">
        <v>347</v>
      </c>
      <c r="F94" s="401">
        <v>1000</v>
      </c>
      <c r="G94" s="410">
        <v>1246</v>
      </c>
      <c r="H94" s="411">
        <v>1246</v>
      </c>
      <c r="I94" s="411">
        <f t="shared" si="12"/>
        <v>0</v>
      </c>
      <c r="J94" s="411">
        <f t="shared" si="13"/>
        <v>0</v>
      </c>
      <c r="K94" s="415">
        <f t="shared" si="14"/>
        <v>0</v>
      </c>
      <c r="L94" s="410">
        <v>2068</v>
      </c>
      <c r="M94" s="411">
        <v>780</v>
      </c>
      <c r="N94" s="411">
        <f t="shared" si="15"/>
        <v>1288</v>
      </c>
      <c r="O94" s="411">
        <f t="shared" si="16"/>
        <v>1288000</v>
      </c>
      <c r="P94" s="415">
        <f t="shared" si="17"/>
        <v>1.288</v>
      </c>
      <c r="Q94" s="620"/>
    </row>
    <row r="95" spans="1:17" s="616" customFormat="1" ht="21" customHeight="1">
      <c r="A95" s="309">
        <v>64</v>
      </c>
      <c r="B95" s="369" t="s">
        <v>424</v>
      </c>
      <c r="C95" s="401">
        <v>5269791</v>
      </c>
      <c r="D95" s="422" t="s">
        <v>12</v>
      </c>
      <c r="E95" s="393" t="s">
        <v>347</v>
      </c>
      <c r="F95" s="401">
        <v>2000</v>
      </c>
      <c r="G95" s="410">
        <v>266</v>
      </c>
      <c r="H95" s="411">
        <v>266</v>
      </c>
      <c r="I95" s="411">
        <f>G95-H95</f>
        <v>0</v>
      </c>
      <c r="J95" s="411">
        <f>$F95*I95</f>
        <v>0</v>
      </c>
      <c r="K95" s="411">
        <f>J95/1000000</f>
        <v>0</v>
      </c>
      <c r="L95" s="410">
        <v>1077</v>
      </c>
      <c r="M95" s="411">
        <v>1077</v>
      </c>
      <c r="N95" s="411">
        <f>L95-M95</f>
        <v>0</v>
      </c>
      <c r="O95" s="411">
        <f>$F95*N95</f>
        <v>0</v>
      </c>
      <c r="P95" s="411">
        <f>O95/1000000</f>
        <v>0</v>
      </c>
      <c r="Q95" s="620"/>
    </row>
    <row r="96" spans="1:17" s="616" customFormat="1" ht="21" customHeight="1">
      <c r="A96" s="309">
        <v>65</v>
      </c>
      <c r="B96" s="369" t="s">
        <v>425</v>
      </c>
      <c r="C96" s="401">
        <v>5295121</v>
      </c>
      <c r="D96" s="422" t="s">
        <v>12</v>
      </c>
      <c r="E96" s="393" t="s">
        <v>347</v>
      </c>
      <c r="F96" s="401">
        <v>100</v>
      </c>
      <c r="G96" s="410">
        <v>998883</v>
      </c>
      <c r="H96" s="411">
        <v>998883</v>
      </c>
      <c r="I96" s="411">
        <f>G96-H96</f>
        <v>0</v>
      </c>
      <c r="J96" s="411">
        <f>$F96*I96</f>
        <v>0</v>
      </c>
      <c r="K96" s="411">
        <f>J96/1000000</f>
        <v>0</v>
      </c>
      <c r="L96" s="410">
        <v>13584</v>
      </c>
      <c r="M96" s="411">
        <v>441</v>
      </c>
      <c r="N96" s="411">
        <f>L96-M96</f>
        <v>13143</v>
      </c>
      <c r="O96" s="411">
        <f>$F96*N96</f>
        <v>1314300</v>
      </c>
      <c r="P96" s="411">
        <f>O96/1000000</f>
        <v>1.3143</v>
      </c>
      <c r="Q96" s="638"/>
    </row>
    <row r="97" spans="1:17" s="616" customFormat="1" ht="21" customHeight="1">
      <c r="A97" s="401">
        <v>66</v>
      </c>
      <c r="B97" s="755" t="s">
        <v>426</v>
      </c>
      <c r="C97" s="401">
        <v>5269785</v>
      </c>
      <c r="D97" s="422" t="s">
        <v>12</v>
      </c>
      <c r="E97" s="393" t="s">
        <v>347</v>
      </c>
      <c r="F97" s="401">
        <v>1000</v>
      </c>
      <c r="G97" s="410">
        <v>0</v>
      </c>
      <c r="H97" s="411">
        <v>0</v>
      </c>
      <c r="I97" s="411">
        <f>G97-H97</f>
        <v>0</v>
      </c>
      <c r="J97" s="411">
        <f>$F97*I97</f>
        <v>0</v>
      </c>
      <c r="K97" s="411">
        <f>J97/1000000</f>
        <v>0</v>
      </c>
      <c r="L97" s="410">
        <v>0</v>
      </c>
      <c r="M97" s="411">
        <v>0</v>
      </c>
      <c r="N97" s="411">
        <f>L97-M97</f>
        <v>0</v>
      </c>
      <c r="O97" s="411">
        <f>$F97*N97</f>
        <v>0</v>
      </c>
      <c r="P97" s="411">
        <f>O97/1000000</f>
        <v>0</v>
      </c>
      <c r="Q97" s="620"/>
    </row>
    <row r="98" spans="1:17" s="653" customFormat="1" ht="21" customHeight="1" thickBot="1">
      <c r="A98" s="373">
        <v>67</v>
      </c>
      <c r="B98" s="652" t="s">
        <v>427</v>
      </c>
      <c r="C98" s="652">
        <v>4864847</v>
      </c>
      <c r="D98" s="757" t="s">
        <v>12</v>
      </c>
      <c r="E98" s="757" t="s">
        <v>347</v>
      </c>
      <c r="F98" s="688">
        <v>1000</v>
      </c>
      <c r="G98" s="756">
        <v>520</v>
      </c>
      <c r="H98" s="373">
        <v>520</v>
      </c>
      <c r="I98" s="373">
        <f t="shared" si="12"/>
        <v>0</v>
      </c>
      <c r="J98" s="373">
        <f t="shared" si="13"/>
        <v>0</v>
      </c>
      <c r="K98" s="688">
        <f t="shared" si="14"/>
        <v>0</v>
      </c>
      <c r="L98" s="756">
        <v>1036</v>
      </c>
      <c r="M98" s="373">
        <v>93</v>
      </c>
      <c r="N98" s="373">
        <f t="shared" si="15"/>
        <v>943</v>
      </c>
      <c r="O98" s="373">
        <f t="shared" si="16"/>
        <v>943000</v>
      </c>
      <c r="P98" s="688">
        <f t="shared" si="17"/>
        <v>0.943</v>
      </c>
      <c r="Q98" s="756"/>
    </row>
    <row r="99" spans="1:2" s="616" customFormat="1" ht="11.25" customHeight="1" thickTop="1">
      <c r="A99" s="309"/>
      <c r="B99" s="369"/>
    </row>
    <row r="100" spans="1:16" ht="21" customHeight="1">
      <c r="A100" s="214" t="s">
        <v>313</v>
      </c>
      <c r="C100" s="62"/>
      <c r="D100" s="88"/>
      <c r="E100" s="88"/>
      <c r="F100" s="380"/>
      <c r="K100" s="219">
        <f>SUM(K8:K98)</f>
        <v>-0.82066719</v>
      </c>
      <c r="L100" s="89"/>
      <c r="M100" s="89"/>
      <c r="N100" s="89"/>
      <c r="O100" s="89"/>
      <c r="P100" s="219">
        <f>SUM(P8:P98)</f>
        <v>28.856214936000004</v>
      </c>
    </row>
    <row r="101" spans="3:16" ht="9.75" customHeight="1" hidden="1">
      <c r="C101" s="88"/>
      <c r="D101" s="88"/>
      <c r="E101" s="88"/>
      <c r="F101" s="380"/>
      <c r="L101" s="18"/>
      <c r="M101" s="18"/>
      <c r="N101" s="18"/>
      <c r="O101" s="18"/>
      <c r="P101" s="18"/>
    </row>
    <row r="102" spans="1:17" ht="24" thickBot="1">
      <c r="A102" s="475" t="s">
        <v>193</v>
      </c>
      <c r="C102" s="88"/>
      <c r="D102" s="88"/>
      <c r="E102" s="88"/>
      <c r="F102" s="380"/>
      <c r="G102" s="19"/>
      <c r="H102" s="19"/>
      <c r="I102" s="51" t="s">
        <v>398</v>
      </c>
      <c r="J102" s="19"/>
      <c r="K102" s="19"/>
      <c r="L102" s="21"/>
      <c r="M102" s="21"/>
      <c r="N102" s="51" t="s">
        <v>399</v>
      </c>
      <c r="O102" s="21"/>
      <c r="P102" s="21"/>
      <c r="Q102" s="482" t="str">
        <f>NDPL!$Q$1</f>
        <v>MAY-2016</v>
      </c>
    </row>
    <row r="103" spans="1:17" ht="39.75" thickBot="1" thickTop="1">
      <c r="A103" s="38" t="s">
        <v>8</v>
      </c>
      <c r="B103" s="35" t="s">
        <v>9</v>
      </c>
      <c r="C103" s="36" t="s">
        <v>1</v>
      </c>
      <c r="D103" s="36" t="s">
        <v>2</v>
      </c>
      <c r="E103" s="36" t="s">
        <v>3</v>
      </c>
      <c r="F103" s="381" t="s">
        <v>10</v>
      </c>
      <c r="G103" s="38" t="str">
        <f>NDPL!G5</f>
        <v>FINAL READING 01/06/2016</v>
      </c>
      <c r="H103" s="36" t="str">
        <f>NDPL!H5</f>
        <v>INTIAL READING 01/05/2016</v>
      </c>
      <c r="I103" s="36" t="s">
        <v>4</v>
      </c>
      <c r="J103" s="36" t="s">
        <v>5</v>
      </c>
      <c r="K103" s="36" t="s">
        <v>6</v>
      </c>
      <c r="L103" s="38" t="str">
        <f>NDPL!G5</f>
        <v>FINAL READING 01/06/2016</v>
      </c>
      <c r="M103" s="36" t="str">
        <f>NDPL!H5</f>
        <v>INTIAL READING 01/05/2016</v>
      </c>
      <c r="N103" s="36" t="s">
        <v>4</v>
      </c>
      <c r="O103" s="36" t="s">
        <v>5</v>
      </c>
      <c r="P103" s="36" t="s">
        <v>6</v>
      </c>
      <c r="Q103" s="37" t="s">
        <v>310</v>
      </c>
    </row>
    <row r="104" spans="3:16" ht="18" thickBot="1" thickTop="1">
      <c r="C104" s="88"/>
      <c r="D104" s="88"/>
      <c r="E104" s="88"/>
      <c r="F104" s="380"/>
      <c r="L104" s="18"/>
      <c r="M104" s="18"/>
      <c r="N104" s="18"/>
      <c r="O104" s="18"/>
      <c r="P104" s="18"/>
    </row>
    <row r="105" spans="1:17" ht="18" customHeight="1" thickTop="1">
      <c r="A105" s="428"/>
      <c r="B105" s="429" t="s">
        <v>177</v>
      </c>
      <c r="C105" s="390"/>
      <c r="D105" s="107"/>
      <c r="E105" s="107"/>
      <c r="F105" s="382"/>
      <c r="G105" s="58"/>
      <c r="H105" s="25"/>
      <c r="I105" s="25"/>
      <c r="J105" s="25"/>
      <c r="K105" s="33"/>
      <c r="L105" s="97"/>
      <c r="M105" s="26"/>
      <c r="N105" s="26"/>
      <c r="O105" s="26"/>
      <c r="P105" s="27"/>
      <c r="Q105" s="170"/>
    </row>
    <row r="106" spans="1:17" s="616" customFormat="1" ht="18">
      <c r="A106" s="389">
        <v>1</v>
      </c>
      <c r="B106" s="430" t="s">
        <v>178</v>
      </c>
      <c r="C106" s="401">
        <v>4865143</v>
      </c>
      <c r="D106" s="144" t="s">
        <v>12</v>
      </c>
      <c r="E106" s="110" t="s">
        <v>347</v>
      </c>
      <c r="F106" s="383">
        <v>-100</v>
      </c>
      <c r="G106" s="410">
        <v>139941</v>
      </c>
      <c r="H106" s="411">
        <v>139013</v>
      </c>
      <c r="I106" s="337">
        <f>G106-H106</f>
        <v>928</v>
      </c>
      <c r="J106" s="337">
        <f>$F106*I106</f>
        <v>-92800</v>
      </c>
      <c r="K106" s="337">
        <f aca="true" t="shared" si="18" ref="K106:K151">J106/1000000</f>
        <v>-0.0928</v>
      </c>
      <c r="L106" s="410">
        <v>911861</v>
      </c>
      <c r="M106" s="411">
        <v>910763</v>
      </c>
      <c r="N106" s="337">
        <f>L106-M106</f>
        <v>1098</v>
      </c>
      <c r="O106" s="337">
        <f>$F106*N106</f>
        <v>-109800</v>
      </c>
      <c r="P106" s="337">
        <f aca="true" t="shared" si="19" ref="P106:P151">O106/1000000</f>
        <v>-0.1098</v>
      </c>
      <c r="Q106" s="666"/>
    </row>
    <row r="107" spans="1:17" ht="18" customHeight="1">
      <c r="A107" s="389"/>
      <c r="B107" s="431" t="s">
        <v>41</v>
      </c>
      <c r="C107" s="401"/>
      <c r="D107" s="144"/>
      <c r="E107" s="144"/>
      <c r="F107" s="383"/>
      <c r="G107" s="539"/>
      <c r="H107" s="538"/>
      <c r="I107" s="359"/>
      <c r="J107" s="359"/>
      <c r="K107" s="359"/>
      <c r="L107" s="315"/>
      <c r="M107" s="359"/>
      <c r="N107" s="359"/>
      <c r="O107" s="359"/>
      <c r="P107" s="359"/>
      <c r="Q107" s="376"/>
    </row>
    <row r="108" spans="1:17" ht="18" customHeight="1">
      <c r="A108" s="389"/>
      <c r="B108" s="431" t="s">
        <v>119</v>
      </c>
      <c r="C108" s="401"/>
      <c r="D108" s="144"/>
      <c r="E108" s="144"/>
      <c r="F108" s="383"/>
      <c r="G108" s="539"/>
      <c r="H108" s="538"/>
      <c r="I108" s="359"/>
      <c r="J108" s="359"/>
      <c r="K108" s="359"/>
      <c r="L108" s="315"/>
      <c r="M108" s="359"/>
      <c r="N108" s="359"/>
      <c r="O108" s="359"/>
      <c r="P108" s="359"/>
      <c r="Q108" s="376"/>
    </row>
    <row r="109" spans="1:17" s="616" customFormat="1" ht="18" customHeight="1">
      <c r="A109" s="389">
        <v>2</v>
      </c>
      <c r="B109" s="430" t="s">
        <v>120</v>
      </c>
      <c r="C109" s="401">
        <v>4865134</v>
      </c>
      <c r="D109" s="144" t="s">
        <v>12</v>
      </c>
      <c r="E109" s="110" t="s">
        <v>347</v>
      </c>
      <c r="F109" s="383">
        <v>-100</v>
      </c>
      <c r="G109" s="410">
        <v>94559</v>
      </c>
      <c r="H109" s="411">
        <v>94568</v>
      </c>
      <c r="I109" s="337">
        <f>G109-H109</f>
        <v>-9</v>
      </c>
      <c r="J109" s="337">
        <f aca="true" t="shared" si="20" ref="J109:J151">$F109*I109</f>
        <v>900</v>
      </c>
      <c r="K109" s="337">
        <f t="shared" si="18"/>
        <v>0.0009</v>
      </c>
      <c r="L109" s="410">
        <v>964</v>
      </c>
      <c r="M109" s="411">
        <v>961</v>
      </c>
      <c r="N109" s="337">
        <f>L109-M109</f>
        <v>3</v>
      </c>
      <c r="O109" s="337">
        <f aca="true" t="shared" si="21" ref="O109:O151">$F109*N109</f>
        <v>-300</v>
      </c>
      <c r="P109" s="337">
        <f t="shared" si="19"/>
        <v>-0.0003</v>
      </c>
      <c r="Q109" s="639"/>
    </row>
    <row r="110" spans="1:17" s="616" customFormat="1" ht="18" customHeight="1">
      <c r="A110" s="389">
        <v>3</v>
      </c>
      <c r="B110" s="387" t="s">
        <v>121</v>
      </c>
      <c r="C110" s="401">
        <v>4865135</v>
      </c>
      <c r="D110" s="98" t="s">
        <v>12</v>
      </c>
      <c r="E110" s="110" t="s">
        <v>347</v>
      </c>
      <c r="F110" s="383">
        <v>-100</v>
      </c>
      <c r="G110" s="410">
        <v>150145</v>
      </c>
      <c r="H110" s="411">
        <v>149698</v>
      </c>
      <c r="I110" s="337">
        <f>G110-H110</f>
        <v>447</v>
      </c>
      <c r="J110" s="337">
        <f t="shared" si="20"/>
        <v>-44700</v>
      </c>
      <c r="K110" s="337">
        <f t="shared" si="18"/>
        <v>-0.0447</v>
      </c>
      <c r="L110" s="410">
        <v>23099</v>
      </c>
      <c r="M110" s="411">
        <v>19562</v>
      </c>
      <c r="N110" s="337">
        <f>L110-M110</f>
        <v>3537</v>
      </c>
      <c r="O110" s="337">
        <f t="shared" si="21"/>
        <v>-353700</v>
      </c>
      <c r="P110" s="337">
        <f t="shared" si="19"/>
        <v>-0.3537</v>
      </c>
      <c r="Q110" s="639"/>
    </row>
    <row r="111" spans="1:17" s="616" customFormat="1" ht="18" customHeight="1">
      <c r="A111" s="389">
        <v>4</v>
      </c>
      <c r="B111" s="430" t="s">
        <v>179</v>
      </c>
      <c r="C111" s="401">
        <v>4864804</v>
      </c>
      <c r="D111" s="144" t="s">
        <v>12</v>
      </c>
      <c r="E111" s="110" t="s">
        <v>347</v>
      </c>
      <c r="F111" s="383">
        <v>-100</v>
      </c>
      <c r="G111" s="410">
        <v>995207</v>
      </c>
      <c r="H111" s="411">
        <v>995207</v>
      </c>
      <c r="I111" s="337">
        <f>G111-H111</f>
        <v>0</v>
      </c>
      <c r="J111" s="337">
        <f t="shared" si="20"/>
        <v>0</v>
      </c>
      <c r="K111" s="337">
        <f t="shared" si="18"/>
        <v>0</v>
      </c>
      <c r="L111" s="410">
        <v>999945</v>
      </c>
      <c r="M111" s="411">
        <v>999945</v>
      </c>
      <c r="N111" s="337">
        <f>L111-M111</f>
        <v>0</v>
      </c>
      <c r="O111" s="337">
        <f t="shared" si="21"/>
        <v>0</v>
      </c>
      <c r="P111" s="337">
        <f t="shared" si="19"/>
        <v>0</v>
      </c>
      <c r="Q111" s="639"/>
    </row>
    <row r="112" spans="1:17" s="616" customFormat="1" ht="18" customHeight="1">
      <c r="A112" s="389">
        <v>5</v>
      </c>
      <c r="B112" s="430" t="s">
        <v>180</v>
      </c>
      <c r="C112" s="401">
        <v>4865163</v>
      </c>
      <c r="D112" s="144" t="s">
        <v>12</v>
      </c>
      <c r="E112" s="110" t="s">
        <v>347</v>
      </c>
      <c r="F112" s="383">
        <v>-100</v>
      </c>
      <c r="G112" s="410">
        <v>996367</v>
      </c>
      <c r="H112" s="411">
        <v>996367</v>
      </c>
      <c r="I112" s="337">
        <f>G112-H112</f>
        <v>0</v>
      </c>
      <c r="J112" s="337">
        <f t="shared" si="20"/>
        <v>0</v>
      </c>
      <c r="K112" s="337">
        <f t="shared" si="18"/>
        <v>0</v>
      </c>
      <c r="L112" s="410">
        <v>223</v>
      </c>
      <c r="M112" s="411">
        <v>189</v>
      </c>
      <c r="N112" s="337">
        <f>L112-M112</f>
        <v>34</v>
      </c>
      <c r="O112" s="337">
        <f t="shared" si="21"/>
        <v>-3400</v>
      </c>
      <c r="P112" s="337">
        <f t="shared" si="19"/>
        <v>-0.0034</v>
      </c>
      <c r="Q112" s="639"/>
    </row>
    <row r="113" spans="1:17" s="616" customFormat="1" ht="18" customHeight="1">
      <c r="A113" s="389"/>
      <c r="B113" s="432" t="s">
        <v>181</v>
      </c>
      <c r="C113" s="401"/>
      <c r="D113" s="98"/>
      <c r="E113" s="98"/>
      <c r="F113" s="383"/>
      <c r="G113" s="539"/>
      <c r="H113" s="542"/>
      <c r="I113" s="337"/>
      <c r="J113" s="337"/>
      <c r="K113" s="337"/>
      <c r="L113" s="309"/>
      <c r="M113" s="337"/>
      <c r="N113" s="337"/>
      <c r="O113" s="337"/>
      <c r="P113" s="337"/>
      <c r="Q113" s="639"/>
    </row>
    <row r="114" spans="1:17" s="616" customFormat="1" ht="18" customHeight="1">
      <c r="A114" s="389"/>
      <c r="B114" s="432" t="s">
        <v>110</v>
      </c>
      <c r="C114" s="401"/>
      <c r="D114" s="98"/>
      <c r="E114" s="98"/>
      <c r="F114" s="383"/>
      <c r="G114" s="539"/>
      <c r="H114" s="542"/>
      <c r="I114" s="337"/>
      <c r="J114" s="337"/>
      <c r="K114" s="337"/>
      <c r="L114" s="309"/>
      <c r="M114" s="337"/>
      <c r="N114" s="337"/>
      <c r="O114" s="337"/>
      <c r="P114" s="337"/>
      <c r="Q114" s="639"/>
    </row>
    <row r="115" spans="1:17" s="698" customFormat="1" ht="18">
      <c r="A115" s="661">
        <v>6</v>
      </c>
      <c r="B115" s="662" t="s">
        <v>401</v>
      </c>
      <c r="C115" s="663">
        <v>4864845</v>
      </c>
      <c r="D115" s="184" t="s">
        <v>12</v>
      </c>
      <c r="E115" s="185" t="s">
        <v>347</v>
      </c>
      <c r="F115" s="664">
        <v>-2000</v>
      </c>
      <c r="G115" s="607">
        <v>6309</v>
      </c>
      <c r="H115" s="608">
        <v>6305</v>
      </c>
      <c r="I115" s="615">
        <f>G115-H115</f>
        <v>4</v>
      </c>
      <c r="J115" s="615">
        <f t="shared" si="20"/>
        <v>-8000</v>
      </c>
      <c r="K115" s="615">
        <f t="shared" si="18"/>
        <v>-0.008</v>
      </c>
      <c r="L115" s="607">
        <v>74026</v>
      </c>
      <c r="M115" s="608">
        <v>73938</v>
      </c>
      <c r="N115" s="615">
        <f>L115-M115</f>
        <v>88</v>
      </c>
      <c r="O115" s="615">
        <f t="shared" si="21"/>
        <v>-176000</v>
      </c>
      <c r="P115" s="615">
        <f t="shared" si="19"/>
        <v>-0.176</v>
      </c>
      <c r="Q115" s="697"/>
    </row>
    <row r="116" spans="1:17" s="616" customFormat="1" ht="18">
      <c r="A116" s="389">
        <v>7</v>
      </c>
      <c r="B116" s="430" t="s">
        <v>182</v>
      </c>
      <c r="C116" s="401">
        <v>4864862</v>
      </c>
      <c r="D116" s="144" t="s">
        <v>12</v>
      </c>
      <c r="E116" s="110" t="s">
        <v>347</v>
      </c>
      <c r="F116" s="383">
        <v>-1000</v>
      </c>
      <c r="G116" s="410">
        <v>14788</v>
      </c>
      <c r="H116" s="411">
        <v>14823</v>
      </c>
      <c r="I116" s="337">
        <f>G116-H116</f>
        <v>-35</v>
      </c>
      <c r="J116" s="337">
        <f t="shared" si="20"/>
        <v>35000</v>
      </c>
      <c r="K116" s="337">
        <f t="shared" si="18"/>
        <v>0.035</v>
      </c>
      <c r="L116" s="410">
        <v>279</v>
      </c>
      <c r="M116" s="411">
        <v>422</v>
      </c>
      <c r="N116" s="337">
        <f>L116-M116</f>
        <v>-143</v>
      </c>
      <c r="O116" s="337">
        <f t="shared" si="21"/>
        <v>143000</v>
      </c>
      <c r="P116" s="337">
        <f t="shared" si="19"/>
        <v>0.143</v>
      </c>
      <c r="Q116" s="699"/>
    </row>
    <row r="117" spans="1:17" s="616" customFormat="1" ht="18" customHeight="1">
      <c r="A117" s="389">
        <v>8</v>
      </c>
      <c r="B117" s="430" t="s">
        <v>183</v>
      </c>
      <c r="C117" s="401">
        <v>4865142</v>
      </c>
      <c r="D117" s="144" t="s">
        <v>12</v>
      </c>
      <c r="E117" s="110" t="s">
        <v>347</v>
      </c>
      <c r="F117" s="383">
        <v>-500</v>
      </c>
      <c r="G117" s="410">
        <v>906633</v>
      </c>
      <c r="H117" s="411">
        <v>906622</v>
      </c>
      <c r="I117" s="337">
        <f>G117-H117</f>
        <v>11</v>
      </c>
      <c r="J117" s="337">
        <f t="shared" si="20"/>
        <v>-5500</v>
      </c>
      <c r="K117" s="337">
        <f t="shared" si="18"/>
        <v>-0.0055</v>
      </c>
      <c r="L117" s="410">
        <v>58674</v>
      </c>
      <c r="M117" s="411">
        <v>58070</v>
      </c>
      <c r="N117" s="337">
        <f>L117-M117</f>
        <v>604</v>
      </c>
      <c r="O117" s="337">
        <f t="shared" si="21"/>
        <v>-302000</v>
      </c>
      <c r="P117" s="337">
        <f t="shared" si="19"/>
        <v>-0.302</v>
      </c>
      <c r="Q117" s="639"/>
    </row>
    <row r="118" spans="1:17" s="616" customFormat="1" ht="18" customHeight="1">
      <c r="A118" s="389">
        <v>9</v>
      </c>
      <c r="B118" s="430" t="s">
        <v>410</v>
      </c>
      <c r="C118" s="401">
        <v>5128435</v>
      </c>
      <c r="D118" s="144" t="s">
        <v>12</v>
      </c>
      <c r="E118" s="110" t="s">
        <v>347</v>
      </c>
      <c r="F118" s="383">
        <v>-400</v>
      </c>
      <c r="G118" s="410">
        <v>994836</v>
      </c>
      <c r="H118" s="411">
        <v>994836</v>
      </c>
      <c r="I118" s="337">
        <f>G118-H118</f>
        <v>0</v>
      </c>
      <c r="J118" s="337">
        <f>$F118*I118</f>
        <v>0</v>
      </c>
      <c r="K118" s="337">
        <f>J118/1000000</f>
        <v>0</v>
      </c>
      <c r="L118" s="410">
        <v>2916</v>
      </c>
      <c r="M118" s="411">
        <v>2916</v>
      </c>
      <c r="N118" s="337">
        <f>L118-M118</f>
        <v>0</v>
      </c>
      <c r="O118" s="337">
        <f>$F118*N118</f>
        <v>0</v>
      </c>
      <c r="P118" s="337">
        <f>O118/1000000</f>
        <v>0</v>
      </c>
      <c r="Q118" s="617"/>
    </row>
    <row r="119" spans="1:17" ht="18" customHeight="1">
      <c r="A119" s="389"/>
      <c r="B119" s="431" t="s">
        <v>110</v>
      </c>
      <c r="C119" s="401"/>
      <c r="D119" s="144"/>
      <c r="E119" s="144"/>
      <c r="F119" s="383"/>
      <c r="G119" s="539"/>
      <c r="H119" s="538"/>
      <c r="I119" s="359"/>
      <c r="J119" s="359"/>
      <c r="K119" s="359"/>
      <c r="L119" s="315"/>
      <c r="M119" s="359"/>
      <c r="N119" s="359"/>
      <c r="O119" s="359"/>
      <c r="P119" s="359"/>
      <c r="Q119" s="376"/>
    </row>
    <row r="120" spans="1:17" ht="18" customHeight="1">
      <c r="A120" s="389">
        <v>10</v>
      </c>
      <c r="B120" s="430" t="s">
        <v>184</v>
      </c>
      <c r="C120" s="401">
        <v>4865093</v>
      </c>
      <c r="D120" s="144" t="s">
        <v>12</v>
      </c>
      <c r="E120" s="110" t="s">
        <v>347</v>
      </c>
      <c r="F120" s="383">
        <v>-100</v>
      </c>
      <c r="G120" s="407">
        <v>79337</v>
      </c>
      <c r="H120" s="408">
        <v>79278</v>
      </c>
      <c r="I120" s="359">
        <f>G120-H120</f>
        <v>59</v>
      </c>
      <c r="J120" s="359">
        <f t="shared" si="20"/>
        <v>-5900</v>
      </c>
      <c r="K120" s="359">
        <f t="shared" si="18"/>
        <v>-0.0059</v>
      </c>
      <c r="L120" s="407">
        <v>69113</v>
      </c>
      <c r="M120" s="408">
        <v>68584</v>
      </c>
      <c r="N120" s="359">
        <f>L120-M120</f>
        <v>529</v>
      </c>
      <c r="O120" s="359">
        <f t="shared" si="21"/>
        <v>-52900</v>
      </c>
      <c r="P120" s="359">
        <f t="shared" si="19"/>
        <v>-0.0529</v>
      </c>
      <c r="Q120" s="376"/>
    </row>
    <row r="121" spans="1:17" ht="18" customHeight="1">
      <c r="A121" s="389">
        <v>11</v>
      </c>
      <c r="B121" s="430" t="s">
        <v>185</v>
      </c>
      <c r="C121" s="401">
        <v>4865094</v>
      </c>
      <c r="D121" s="144" t="s">
        <v>12</v>
      </c>
      <c r="E121" s="110" t="s">
        <v>347</v>
      </c>
      <c r="F121" s="383">
        <v>-100</v>
      </c>
      <c r="G121" s="407">
        <v>87605</v>
      </c>
      <c r="H121" s="408">
        <v>87542</v>
      </c>
      <c r="I121" s="359">
        <f>G121-H121</f>
        <v>63</v>
      </c>
      <c r="J121" s="359">
        <f t="shared" si="20"/>
        <v>-6300</v>
      </c>
      <c r="K121" s="359">
        <f t="shared" si="18"/>
        <v>-0.0063</v>
      </c>
      <c r="L121" s="407">
        <v>68558</v>
      </c>
      <c r="M121" s="408">
        <v>67375</v>
      </c>
      <c r="N121" s="359">
        <f>L121-M121</f>
        <v>1183</v>
      </c>
      <c r="O121" s="359">
        <f t="shared" si="21"/>
        <v>-118300</v>
      </c>
      <c r="P121" s="359">
        <f t="shared" si="19"/>
        <v>-0.1183</v>
      </c>
      <c r="Q121" s="376"/>
    </row>
    <row r="122" spans="1:17" s="616" customFormat="1" ht="18">
      <c r="A122" s="661">
        <v>12</v>
      </c>
      <c r="B122" s="662" t="s">
        <v>186</v>
      </c>
      <c r="C122" s="663">
        <v>5269199</v>
      </c>
      <c r="D122" s="184" t="s">
        <v>12</v>
      </c>
      <c r="E122" s="185" t="s">
        <v>347</v>
      </c>
      <c r="F122" s="664">
        <v>-100</v>
      </c>
      <c r="G122" s="607">
        <v>17583</v>
      </c>
      <c r="H122" s="608">
        <v>17533</v>
      </c>
      <c r="I122" s="615">
        <f>G122-H122</f>
        <v>50</v>
      </c>
      <c r="J122" s="615">
        <f>$F122*I122</f>
        <v>-5000</v>
      </c>
      <c r="K122" s="615">
        <f>J122/1000000</f>
        <v>-0.005</v>
      </c>
      <c r="L122" s="607">
        <v>13990</v>
      </c>
      <c r="M122" s="608">
        <v>11637</v>
      </c>
      <c r="N122" s="615">
        <f>L122-M122</f>
        <v>2353</v>
      </c>
      <c r="O122" s="615">
        <f>$F122*N122</f>
        <v>-235300</v>
      </c>
      <c r="P122" s="615">
        <f>O122/1000000</f>
        <v>-0.2353</v>
      </c>
      <c r="Q122" s="645"/>
    </row>
    <row r="123" spans="1:17" ht="18" customHeight="1">
      <c r="A123" s="389"/>
      <c r="B123" s="432" t="s">
        <v>181</v>
      </c>
      <c r="C123" s="401"/>
      <c r="D123" s="98"/>
      <c r="E123" s="98"/>
      <c r="F123" s="377"/>
      <c r="G123" s="539"/>
      <c r="H123" s="538"/>
      <c r="I123" s="359"/>
      <c r="J123" s="359"/>
      <c r="K123" s="359"/>
      <c r="L123" s="315"/>
      <c r="M123" s="359"/>
      <c r="N123" s="359"/>
      <c r="O123" s="359"/>
      <c r="P123" s="359"/>
      <c r="Q123" s="376"/>
    </row>
    <row r="124" spans="1:17" ht="18" customHeight="1">
      <c r="A124" s="389"/>
      <c r="B124" s="431" t="s">
        <v>187</v>
      </c>
      <c r="C124" s="401"/>
      <c r="D124" s="144"/>
      <c r="E124" s="144"/>
      <c r="F124" s="377"/>
      <c r="G124" s="539"/>
      <c r="H124" s="538"/>
      <c r="I124" s="359"/>
      <c r="J124" s="359"/>
      <c r="K124" s="359"/>
      <c r="L124" s="315"/>
      <c r="M124" s="359"/>
      <c r="N124" s="359"/>
      <c r="O124" s="359"/>
      <c r="P124" s="359"/>
      <c r="Q124" s="376"/>
    </row>
    <row r="125" spans="1:17" s="616" customFormat="1" ht="18" customHeight="1">
      <c r="A125" s="389">
        <v>13</v>
      </c>
      <c r="B125" s="430" t="s">
        <v>400</v>
      </c>
      <c r="C125" s="401">
        <v>4864892</v>
      </c>
      <c r="D125" s="144" t="s">
        <v>12</v>
      </c>
      <c r="E125" s="110" t="s">
        <v>347</v>
      </c>
      <c r="F125" s="383">
        <v>500</v>
      </c>
      <c r="G125" s="410">
        <v>999574</v>
      </c>
      <c r="H125" s="411">
        <v>999574</v>
      </c>
      <c r="I125" s="337">
        <f>G125-H125</f>
        <v>0</v>
      </c>
      <c r="J125" s="337">
        <f t="shared" si="20"/>
        <v>0</v>
      </c>
      <c r="K125" s="337">
        <f t="shared" si="18"/>
        <v>0</v>
      </c>
      <c r="L125" s="410">
        <v>17076</v>
      </c>
      <c r="M125" s="411">
        <v>17076</v>
      </c>
      <c r="N125" s="337">
        <f>L125-M125</f>
        <v>0</v>
      </c>
      <c r="O125" s="337">
        <f t="shared" si="21"/>
        <v>0</v>
      </c>
      <c r="P125" s="337">
        <f t="shared" si="19"/>
        <v>0</v>
      </c>
      <c r="Q125" s="673"/>
    </row>
    <row r="126" spans="1:17" s="616" customFormat="1" ht="18" customHeight="1">
      <c r="A126" s="389">
        <v>14</v>
      </c>
      <c r="B126" s="430" t="s">
        <v>403</v>
      </c>
      <c r="C126" s="401">
        <v>4865048</v>
      </c>
      <c r="D126" s="144" t="s">
        <v>12</v>
      </c>
      <c r="E126" s="110" t="s">
        <v>347</v>
      </c>
      <c r="F126" s="383">
        <v>250</v>
      </c>
      <c r="G126" s="410">
        <v>999871</v>
      </c>
      <c r="H126" s="411">
        <v>999871</v>
      </c>
      <c r="I126" s="337">
        <f>G126-H126</f>
        <v>0</v>
      </c>
      <c r="J126" s="337">
        <f>$F126*I126</f>
        <v>0</v>
      </c>
      <c r="K126" s="337">
        <f>J126/1000000</f>
        <v>0</v>
      </c>
      <c r="L126" s="410">
        <v>999883</v>
      </c>
      <c r="M126" s="411">
        <v>999883</v>
      </c>
      <c r="N126" s="337">
        <f>L126-M126</f>
        <v>0</v>
      </c>
      <c r="O126" s="337">
        <f>$F126*N126</f>
        <v>0</v>
      </c>
      <c r="P126" s="337">
        <f>O126/1000000</f>
        <v>0</v>
      </c>
      <c r="Q126" s="659"/>
    </row>
    <row r="127" spans="1:17" s="616" customFormat="1" ht="18" customHeight="1">
      <c r="A127" s="389">
        <v>15</v>
      </c>
      <c r="B127" s="430" t="s">
        <v>119</v>
      </c>
      <c r="C127" s="401">
        <v>4902508</v>
      </c>
      <c r="D127" s="144" t="s">
        <v>12</v>
      </c>
      <c r="E127" s="110" t="s">
        <v>347</v>
      </c>
      <c r="F127" s="383">
        <v>833.33</v>
      </c>
      <c r="G127" s="410">
        <v>0</v>
      </c>
      <c r="H127" s="411">
        <v>0</v>
      </c>
      <c r="I127" s="337">
        <f>G127-H127</f>
        <v>0</v>
      </c>
      <c r="J127" s="337">
        <f>$F127*I127</f>
        <v>0</v>
      </c>
      <c r="K127" s="337">
        <f>J127/1000000</f>
        <v>0</v>
      </c>
      <c r="L127" s="410">
        <v>0</v>
      </c>
      <c r="M127" s="411">
        <v>0</v>
      </c>
      <c r="N127" s="337">
        <f>L127-M127</f>
        <v>0</v>
      </c>
      <c r="O127" s="337">
        <f>$F127*N127</f>
        <v>0</v>
      </c>
      <c r="P127" s="337">
        <f>O127/1000000</f>
        <v>0</v>
      </c>
      <c r="Q127" s="639"/>
    </row>
    <row r="128" spans="1:17" ht="18" customHeight="1">
      <c r="A128" s="389"/>
      <c r="B128" s="431" t="s">
        <v>188</v>
      </c>
      <c r="C128" s="401"/>
      <c r="D128" s="144"/>
      <c r="E128" s="144"/>
      <c r="F128" s="383"/>
      <c r="G128" s="407"/>
      <c r="H128" s="408"/>
      <c r="I128" s="359"/>
      <c r="J128" s="359"/>
      <c r="K128" s="359"/>
      <c r="L128" s="315"/>
      <c r="M128" s="359"/>
      <c r="N128" s="359"/>
      <c r="O128" s="359"/>
      <c r="P128" s="359"/>
      <c r="Q128" s="376"/>
    </row>
    <row r="129" spans="1:17" s="616" customFormat="1" ht="18" customHeight="1">
      <c r="A129" s="389">
        <v>16</v>
      </c>
      <c r="B129" s="387" t="s">
        <v>189</v>
      </c>
      <c r="C129" s="401">
        <v>4865133</v>
      </c>
      <c r="D129" s="98" t="s">
        <v>12</v>
      </c>
      <c r="E129" s="110" t="s">
        <v>347</v>
      </c>
      <c r="F129" s="383">
        <v>-100</v>
      </c>
      <c r="G129" s="410">
        <v>378985</v>
      </c>
      <c r="H129" s="411">
        <v>382998</v>
      </c>
      <c r="I129" s="337">
        <f>G129-H129</f>
        <v>-4013</v>
      </c>
      <c r="J129" s="337">
        <f t="shared" si="20"/>
        <v>401300</v>
      </c>
      <c r="K129" s="337">
        <f t="shared" si="18"/>
        <v>0.4013</v>
      </c>
      <c r="L129" s="410">
        <v>49451</v>
      </c>
      <c r="M129" s="411">
        <v>49584</v>
      </c>
      <c r="N129" s="337">
        <f>L129-M129</f>
        <v>-133</v>
      </c>
      <c r="O129" s="337">
        <f t="shared" si="21"/>
        <v>13300</v>
      </c>
      <c r="P129" s="337">
        <f t="shared" si="19"/>
        <v>0.0133</v>
      </c>
      <c r="Q129" s="639"/>
    </row>
    <row r="130" spans="1:17" ht="18" customHeight="1">
      <c r="A130" s="389"/>
      <c r="B130" s="432" t="s">
        <v>190</v>
      </c>
      <c r="C130" s="401"/>
      <c r="D130" s="98"/>
      <c r="E130" s="144"/>
      <c r="F130" s="383"/>
      <c r="G130" s="539"/>
      <c r="H130" s="538"/>
      <c r="I130" s="359"/>
      <c r="J130" s="359"/>
      <c r="K130" s="359"/>
      <c r="L130" s="315"/>
      <c r="M130" s="359"/>
      <c r="N130" s="359"/>
      <c r="O130" s="359"/>
      <c r="P130" s="359"/>
      <c r="Q130" s="376"/>
    </row>
    <row r="131" spans="1:17" s="616" customFormat="1" ht="18" customHeight="1">
      <c r="A131" s="389">
        <v>17</v>
      </c>
      <c r="B131" s="387" t="s">
        <v>177</v>
      </c>
      <c r="C131" s="401">
        <v>4865076</v>
      </c>
      <c r="D131" s="98" t="s">
        <v>12</v>
      </c>
      <c r="E131" s="110" t="s">
        <v>347</v>
      </c>
      <c r="F131" s="383">
        <v>-100</v>
      </c>
      <c r="G131" s="410">
        <v>4208</v>
      </c>
      <c r="H131" s="411">
        <v>4091</v>
      </c>
      <c r="I131" s="337">
        <f>G131-H131</f>
        <v>117</v>
      </c>
      <c r="J131" s="337">
        <f t="shared" si="20"/>
        <v>-11700</v>
      </c>
      <c r="K131" s="337">
        <f t="shared" si="18"/>
        <v>-0.0117</v>
      </c>
      <c r="L131" s="410">
        <v>24040</v>
      </c>
      <c r="M131" s="411">
        <v>23741</v>
      </c>
      <c r="N131" s="337">
        <f>L131-M131</f>
        <v>299</v>
      </c>
      <c r="O131" s="337">
        <f t="shared" si="21"/>
        <v>-29900</v>
      </c>
      <c r="P131" s="337">
        <f t="shared" si="19"/>
        <v>-0.0299</v>
      </c>
      <c r="Q131" s="638"/>
    </row>
    <row r="132" spans="1:17" s="616" customFormat="1" ht="18" customHeight="1">
      <c r="A132" s="389">
        <v>18</v>
      </c>
      <c r="B132" s="430" t="s">
        <v>191</v>
      </c>
      <c r="C132" s="401">
        <v>4865077</v>
      </c>
      <c r="D132" s="144" t="s">
        <v>12</v>
      </c>
      <c r="E132" s="110" t="s">
        <v>347</v>
      </c>
      <c r="F132" s="383">
        <v>-100</v>
      </c>
      <c r="G132" s="410">
        <v>0</v>
      </c>
      <c r="H132" s="411">
        <v>0</v>
      </c>
      <c r="I132" s="337">
        <f>G132-H132</f>
        <v>0</v>
      </c>
      <c r="J132" s="337">
        <f t="shared" si="20"/>
        <v>0</v>
      </c>
      <c r="K132" s="337">
        <f t="shared" si="18"/>
        <v>0</v>
      </c>
      <c r="L132" s="410">
        <v>0</v>
      </c>
      <c r="M132" s="411">
        <v>0</v>
      </c>
      <c r="N132" s="337">
        <f>L132-M132</f>
        <v>0</v>
      </c>
      <c r="O132" s="337">
        <f t="shared" si="21"/>
        <v>0</v>
      </c>
      <c r="P132" s="337">
        <f t="shared" si="19"/>
        <v>0</v>
      </c>
      <c r="Q132" s="639"/>
    </row>
    <row r="133" spans="1:17" ht="18" customHeight="1">
      <c r="A133" s="405"/>
      <c r="B133" s="431" t="s">
        <v>49</v>
      </c>
      <c r="C133" s="380"/>
      <c r="D133" s="88"/>
      <c r="E133" s="88"/>
      <c r="F133" s="383"/>
      <c r="G133" s="539"/>
      <c r="H133" s="538"/>
      <c r="I133" s="359"/>
      <c r="J133" s="359"/>
      <c r="K133" s="359"/>
      <c r="L133" s="315"/>
      <c r="M133" s="359"/>
      <c r="N133" s="359"/>
      <c r="O133" s="359"/>
      <c r="P133" s="359"/>
      <c r="Q133" s="376"/>
    </row>
    <row r="134" spans="1:17" s="616" customFormat="1" ht="18" customHeight="1">
      <c r="A134" s="389">
        <v>19</v>
      </c>
      <c r="B134" s="732" t="s">
        <v>196</v>
      </c>
      <c r="C134" s="401">
        <v>4864806</v>
      </c>
      <c r="D134" s="110" t="s">
        <v>12</v>
      </c>
      <c r="E134" s="110" t="s">
        <v>347</v>
      </c>
      <c r="F134" s="383">
        <v>-125</v>
      </c>
      <c r="G134" s="410">
        <v>176808</v>
      </c>
      <c r="H134" s="411">
        <v>177176</v>
      </c>
      <c r="I134" s="337">
        <f>G134-H134</f>
        <v>-368</v>
      </c>
      <c r="J134" s="337">
        <f>$F134*I134</f>
        <v>46000</v>
      </c>
      <c r="K134" s="337">
        <f>J134/1000000</f>
        <v>0.046</v>
      </c>
      <c r="L134" s="410">
        <v>261658</v>
      </c>
      <c r="M134" s="411">
        <v>260987</v>
      </c>
      <c r="N134" s="337">
        <f>L134-M134</f>
        <v>671</v>
      </c>
      <c r="O134" s="337">
        <f>$F134*N134</f>
        <v>-83875</v>
      </c>
      <c r="P134" s="337">
        <f>O134/1000000</f>
        <v>-0.083875</v>
      </c>
      <c r="Q134" s="639"/>
    </row>
    <row r="135" spans="1:17" ht="18" customHeight="1">
      <c r="A135" s="389"/>
      <c r="B135" s="432" t="s">
        <v>50</v>
      </c>
      <c r="C135" s="383"/>
      <c r="D135" s="98"/>
      <c r="E135" s="98"/>
      <c r="F135" s="383"/>
      <c r="G135" s="539"/>
      <c r="H135" s="538"/>
      <c r="I135" s="359"/>
      <c r="J135" s="359"/>
      <c r="K135" s="359"/>
      <c r="L135" s="315"/>
      <c r="M135" s="359"/>
      <c r="N135" s="359"/>
      <c r="O135" s="359"/>
      <c r="P135" s="359"/>
      <c r="Q135" s="376"/>
    </row>
    <row r="136" spans="1:17" ht="18" customHeight="1">
      <c r="A136" s="389"/>
      <c r="B136" s="432" t="s">
        <v>51</v>
      </c>
      <c r="C136" s="383"/>
      <c r="D136" s="98"/>
      <c r="E136" s="98"/>
      <c r="F136" s="383"/>
      <c r="G136" s="539"/>
      <c r="H136" s="538"/>
      <c r="I136" s="359"/>
      <c r="J136" s="359"/>
      <c r="K136" s="359"/>
      <c r="L136" s="315"/>
      <c r="M136" s="359"/>
      <c r="N136" s="359"/>
      <c r="O136" s="359"/>
      <c r="P136" s="359"/>
      <c r="Q136" s="376"/>
    </row>
    <row r="137" spans="1:17" ht="18" customHeight="1">
      <c r="A137" s="389"/>
      <c r="B137" s="432" t="s">
        <v>52</v>
      </c>
      <c r="C137" s="383"/>
      <c r="D137" s="98"/>
      <c r="E137" s="98"/>
      <c r="F137" s="383"/>
      <c r="G137" s="539"/>
      <c r="H137" s="538"/>
      <c r="I137" s="359"/>
      <c r="J137" s="359"/>
      <c r="K137" s="359"/>
      <c r="L137" s="315"/>
      <c r="M137" s="359"/>
      <c r="N137" s="359"/>
      <c r="O137" s="359"/>
      <c r="P137" s="359"/>
      <c r="Q137" s="376"/>
    </row>
    <row r="138" spans="1:17" s="616" customFormat="1" ht="17.25" customHeight="1">
      <c r="A138" s="389">
        <v>20</v>
      </c>
      <c r="B138" s="430" t="s">
        <v>53</v>
      </c>
      <c r="C138" s="401">
        <v>4865090</v>
      </c>
      <c r="D138" s="144" t="s">
        <v>12</v>
      </c>
      <c r="E138" s="110" t="s">
        <v>347</v>
      </c>
      <c r="F138" s="383">
        <v>-100</v>
      </c>
      <c r="G138" s="410">
        <v>9224</v>
      </c>
      <c r="H138" s="411">
        <v>9225</v>
      </c>
      <c r="I138" s="337">
        <f>G138-H138</f>
        <v>-1</v>
      </c>
      <c r="J138" s="337">
        <f t="shared" si="20"/>
        <v>100</v>
      </c>
      <c r="K138" s="337">
        <f t="shared" si="18"/>
        <v>0.0001</v>
      </c>
      <c r="L138" s="410">
        <v>37525</v>
      </c>
      <c r="M138" s="411">
        <v>35387</v>
      </c>
      <c r="N138" s="337">
        <f>L138-M138</f>
        <v>2138</v>
      </c>
      <c r="O138" s="337">
        <f t="shared" si="21"/>
        <v>-213800</v>
      </c>
      <c r="P138" s="337">
        <f t="shared" si="19"/>
        <v>-0.2138</v>
      </c>
      <c r="Q138" s="681"/>
    </row>
    <row r="139" spans="1:17" s="616" customFormat="1" ht="18" customHeight="1">
      <c r="A139" s="389">
        <v>21</v>
      </c>
      <c r="B139" s="430" t="s">
        <v>54</v>
      </c>
      <c r="C139" s="401">
        <v>4902519</v>
      </c>
      <c r="D139" s="144" t="s">
        <v>12</v>
      </c>
      <c r="E139" s="110" t="s">
        <v>347</v>
      </c>
      <c r="F139" s="383">
        <v>-100</v>
      </c>
      <c r="G139" s="410">
        <v>11391</v>
      </c>
      <c r="H139" s="411">
        <v>11370</v>
      </c>
      <c r="I139" s="337">
        <f>G139-H139</f>
        <v>21</v>
      </c>
      <c r="J139" s="337">
        <f t="shared" si="20"/>
        <v>-2100</v>
      </c>
      <c r="K139" s="337">
        <f t="shared" si="18"/>
        <v>-0.0021</v>
      </c>
      <c r="L139" s="410">
        <v>67887</v>
      </c>
      <c r="M139" s="411">
        <v>66598</v>
      </c>
      <c r="N139" s="337">
        <f>L139-M139</f>
        <v>1289</v>
      </c>
      <c r="O139" s="337">
        <f t="shared" si="21"/>
        <v>-128900</v>
      </c>
      <c r="P139" s="337">
        <f t="shared" si="19"/>
        <v>-0.1289</v>
      </c>
      <c r="Q139" s="639"/>
    </row>
    <row r="140" spans="1:17" s="616" customFormat="1" ht="18" customHeight="1">
      <c r="A140" s="389">
        <v>22</v>
      </c>
      <c r="B140" s="430" t="s">
        <v>55</v>
      </c>
      <c r="C140" s="401">
        <v>4902539</v>
      </c>
      <c r="D140" s="144" t="s">
        <v>12</v>
      </c>
      <c r="E140" s="110" t="s">
        <v>347</v>
      </c>
      <c r="F140" s="383">
        <v>-100</v>
      </c>
      <c r="G140" s="410">
        <v>628</v>
      </c>
      <c r="H140" s="411">
        <v>589</v>
      </c>
      <c r="I140" s="337">
        <f>G140-H140</f>
        <v>39</v>
      </c>
      <c r="J140" s="337">
        <f>$F140*I140</f>
        <v>-3900</v>
      </c>
      <c r="K140" s="337">
        <f>J140/1000000</f>
        <v>-0.0039</v>
      </c>
      <c r="L140" s="410">
        <v>4713</v>
      </c>
      <c r="M140" s="411">
        <v>3055</v>
      </c>
      <c r="N140" s="337">
        <f>L140-M140</f>
        <v>1658</v>
      </c>
      <c r="O140" s="337">
        <f>$F140*N140</f>
        <v>-165800</v>
      </c>
      <c r="P140" s="337">
        <f>O140/1000000</f>
        <v>-0.1658</v>
      </c>
      <c r="Q140" s="639"/>
    </row>
    <row r="141" spans="1:17" ht="18" customHeight="1">
      <c r="A141" s="389"/>
      <c r="B141" s="431" t="s">
        <v>56</v>
      </c>
      <c r="C141" s="401"/>
      <c r="D141" s="144"/>
      <c r="E141" s="144"/>
      <c r="F141" s="383"/>
      <c r="G141" s="539"/>
      <c r="H141" s="538"/>
      <c r="I141" s="359"/>
      <c r="J141" s="359"/>
      <c r="K141" s="359"/>
      <c r="L141" s="315"/>
      <c r="M141" s="359"/>
      <c r="N141" s="359"/>
      <c r="O141" s="359"/>
      <c r="P141" s="359"/>
      <c r="Q141" s="376"/>
    </row>
    <row r="142" spans="1:17" s="616" customFormat="1" ht="18" customHeight="1">
      <c r="A142" s="389">
        <v>23</v>
      </c>
      <c r="B142" s="430" t="s">
        <v>57</v>
      </c>
      <c r="C142" s="401">
        <v>4902554</v>
      </c>
      <c r="D142" s="144" t="s">
        <v>12</v>
      </c>
      <c r="E142" s="110" t="s">
        <v>347</v>
      </c>
      <c r="F142" s="383">
        <v>-100</v>
      </c>
      <c r="G142" s="410">
        <v>10975</v>
      </c>
      <c r="H142" s="411">
        <v>10799</v>
      </c>
      <c r="I142" s="337">
        <f aca="true" t="shared" si="22" ref="I142:I149">G142-H142</f>
        <v>176</v>
      </c>
      <c r="J142" s="337">
        <f>$F142*I142</f>
        <v>-17600</v>
      </c>
      <c r="K142" s="337">
        <f>J142/1000000</f>
        <v>-0.0176</v>
      </c>
      <c r="L142" s="410">
        <v>10704</v>
      </c>
      <c r="M142" s="411">
        <v>8073</v>
      </c>
      <c r="N142" s="337">
        <f aca="true" t="shared" si="23" ref="N142:N149">L142-M142</f>
        <v>2631</v>
      </c>
      <c r="O142" s="337">
        <f>$F142*N142</f>
        <v>-263100</v>
      </c>
      <c r="P142" s="337">
        <f>O142/1000000</f>
        <v>-0.2631</v>
      </c>
      <c r="Q142" s="639"/>
    </row>
    <row r="143" spans="1:17" s="616" customFormat="1" ht="18" customHeight="1">
      <c r="A143" s="389">
        <v>24</v>
      </c>
      <c r="B143" s="430" t="s">
        <v>58</v>
      </c>
      <c r="C143" s="401">
        <v>4902522</v>
      </c>
      <c r="D143" s="144" t="s">
        <v>12</v>
      </c>
      <c r="E143" s="110" t="s">
        <v>347</v>
      </c>
      <c r="F143" s="383">
        <v>-100</v>
      </c>
      <c r="G143" s="410">
        <v>840</v>
      </c>
      <c r="H143" s="411">
        <v>840</v>
      </c>
      <c r="I143" s="337">
        <f t="shared" si="22"/>
        <v>0</v>
      </c>
      <c r="J143" s="337">
        <f t="shared" si="20"/>
        <v>0</v>
      </c>
      <c r="K143" s="337">
        <f t="shared" si="18"/>
        <v>0</v>
      </c>
      <c r="L143" s="410">
        <v>185</v>
      </c>
      <c r="M143" s="411">
        <v>185</v>
      </c>
      <c r="N143" s="337">
        <f t="shared" si="23"/>
        <v>0</v>
      </c>
      <c r="O143" s="337">
        <f t="shared" si="21"/>
        <v>0</v>
      </c>
      <c r="P143" s="337">
        <f t="shared" si="19"/>
        <v>0</v>
      </c>
      <c r="Q143" s="639"/>
    </row>
    <row r="144" spans="1:17" s="616" customFormat="1" ht="18" customHeight="1">
      <c r="A144" s="389">
        <v>25</v>
      </c>
      <c r="B144" s="430" t="s">
        <v>59</v>
      </c>
      <c r="C144" s="401">
        <v>4902523</v>
      </c>
      <c r="D144" s="144" t="s">
        <v>12</v>
      </c>
      <c r="E144" s="110" t="s">
        <v>347</v>
      </c>
      <c r="F144" s="383">
        <v>-100</v>
      </c>
      <c r="G144" s="410">
        <v>999815</v>
      </c>
      <c r="H144" s="411">
        <v>999815</v>
      </c>
      <c r="I144" s="337">
        <f t="shared" si="22"/>
        <v>0</v>
      </c>
      <c r="J144" s="337">
        <f t="shared" si="20"/>
        <v>0</v>
      </c>
      <c r="K144" s="337">
        <f t="shared" si="18"/>
        <v>0</v>
      </c>
      <c r="L144" s="410">
        <v>999943</v>
      </c>
      <c r="M144" s="411">
        <v>999943</v>
      </c>
      <c r="N144" s="337">
        <f t="shared" si="23"/>
        <v>0</v>
      </c>
      <c r="O144" s="337">
        <f t="shared" si="21"/>
        <v>0</v>
      </c>
      <c r="P144" s="337">
        <f t="shared" si="19"/>
        <v>0</v>
      </c>
      <c r="Q144" s="639"/>
    </row>
    <row r="145" spans="1:17" s="616" customFormat="1" ht="18" customHeight="1">
      <c r="A145" s="389">
        <v>26</v>
      </c>
      <c r="B145" s="430" t="s">
        <v>60</v>
      </c>
      <c r="C145" s="401">
        <v>4902547</v>
      </c>
      <c r="D145" s="144" t="s">
        <v>12</v>
      </c>
      <c r="E145" s="110" t="s">
        <v>347</v>
      </c>
      <c r="F145" s="383">
        <v>-100</v>
      </c>
      <c r="G145" s="410">
        <v>5885</v>
      </c>
      <c r="H145" s="411">
        <v>5885</v>
      </c>
      <c r="I145" s="337">
        <f t="shared" si="22"/>
        <v>0</v>
      </c>
      <c r="J145" s="337">
        <f>$F145*I145</f>
        <v>0</v>
      </c>
      <c r="K145" s="337">
        <f>J145/1000000</f>
        <v>0</v>
      </c>
      <c r="L145" s="410">
        <v>8891</v>
      </c>
      <c r="M145" s="411">
        <v>8891</v>
      </c>
      <c r="N145" s="337">
        <f t="shared" si="23"/>
        <v>0</v>
      </c>
      <c r="O145" s="337">
        <f>$F145*N145</f>
        <v>0</v>
      </c>
      <c r="P145" s="337">
        <f>O145/1000000</f>
        <v>0</v>
      </c>
      <c r="Q145" s="639"/>
    </row>
    <row r="146" spans="1:17" s="616" customFormat="1" ht="18" customHeight="1">
      <c r="A146" s="389">
        <v>27</v>
      </c>
      <c r="B146" s="387" t="s">
        <v>61</v>
      </c>
      <c r="C146" s="383">
        <v>4902605</v>
      </c>
      <c r="D146" s="98" t="s">
        <v>12</v>
      </c>
      <c r="E146" s="110" t="s">
        <v>347</v>
      </c>
      <c r="F146" s="700">
        <v>-1333.33</v>
      </c>
      <c r="G146" s="410">
        <v>0</v>
      </c>
      <c r="H146" s="411">
        <v>0</v>
      </c>
      <c r="I146" s="337">
        <f t="shared" si="22"/>
        <v>0</v>
      </c>
      <c r="J146" s="337">
        <f t="shared" si="20"/>
        <v>0</v>
      </c>
      <c r="K146" s="337">
        <f t="shared" si="18"/>
        <v>0</v>
      </c>
      <c r="L146" s="410">
        <v>0</v>
      </c>
      <c r="M146" s="411">
        <v>0</v>
      </c>
      <c r="N146" s="337">
        <f t="shared" si="23"/>
        <v>0</v>
      </c>
      <c r="O146" s="337">
        <f t="shared" si="21"/>
        <v>0</v>
      </c>
      <c r="P146" s="337">
        <f t="shared" si="19"/>
        <v>0</v>
      </c>
      <c r="Q146" s="639"/>
    </row>
    <row r="147" spans="1:17" s="616" customFormat="1" ht="18" customHeight="1">
      <c r="A147" s="389">
        <v>28</v>
      </c>
      <c r="B147" s="387" t="s">
        <v>62</v>
      </c>
      <c r="C147" s="383">
        <v>4902526</v>
      </c>
      <c r="D147" s="98" t="s">
        <v>12</v>
      </c>
      <c r="E147" s="110" t="s">
        <v>347</v>
      </c>
      <c r="F147" s="383">
        <v>-100</v>
      </c>
      <c r="G147" s="410">
        <v>16082</v>
      </c>
      <c r="H147" s="411">
        <v>16101</v>
      </c>
      <c r="I147" s="337">
        <f t="shared" si="22"/>
        <v>-19</v>
      </c>
      <c r="J147" s="337">
        <f t="shared" si="20"/>
        <v>1900</v>
      </c>
      <c r="K147" s="337">
        <f t="shared" si="18"/>
        <v>0.0019</v>
      </c>
      <c r="L147" s="410">
        <v>21684</v>
      </c>
      <c r="M147" s="411">
        <v>21368</v>
      </c>
      <c r="N147" s="337">
        <f t="shared" si="23"/>
        <v>316</v>
      </c>
      <c r="O147" s="337">
        <f t="shared" si="21"/>
        <v>-31600</v>
      </c>
      <c r="P147" s="337">
        <f t="shared" si="19"/>
        <v>-0.0316</v>
      </c>
      <c r="Q147" s="639"/>
    </row>
    <row r="148" spans="1:17" s="616" customFormat="1" ht="18" customHeight="1">
      <c r="A148" s="389">
        <v>29</v>
      </c>
      <c r="B148" s="387" t="s">
        <v>63</v>
      </c>
      <c r="C148" s="383">
        <v>4902529</v>
      </c>
      <c r="D148" s="98" t="s">
        <v>12</v>
      </c>
      <c r="E148" s="110" t="s">
        <v>347</v>
      </c>
      <c r="F148" s="383">
        <v>-44.44</v>
      </c>
      <c r="G148" s="410">
        <v>990926</v>
      </c>
      <c r="H148" s="411">
        <v>991086</v>
      </c>
      <c r="I148" s="337">
        <f t="shared" si="22"/>
        <v>-160</v>
      </c>
      <c r="J148" s="337">
        <f t="shared" si="20"/>
        <v>7110.4</v>
      </c>
      <c r="K148" s="337">
        <f t="shared" si="18"/>
        <v>0.007110399999999999</v>
      </c>
      <c r="L148" s="410">
        <v>306</v>
      </c>
      <c r="M148" s="411">
        <v>545</v>
      </c>
      <c r="N148" s="337">
        <f t="shared" si="23"/>
        <v>-239</v>
      </c>
      <c r="O148" s="337">
        <f t="shared" si="21"/>
        <v>10621.16</v>
      </c>
      <c r="P148" s="337">
        <f t="shared" si="19"/>
        <v>0.01062116</v>
      </c>
      <c r="Q148" s="659"/>
    </row>
    <row r="149" spans="1:17" s="616" customFormat="1" ht="18" customHeight="1">
      <c r="A149" s="389">
        <v>30</v>
      </c>
      <c r="B149" s="387" t="s">
        <v>145</v>
      </c>
      <c r="C149" s="383">
        <v>4865087</v>
      </c>
      <c r="D149" s="98" t="s">
        <v>12</v>
      </c>
      <c r="E149" s="110" t="s">
        <v>347</v>
      </c>
      <c r="F149" s="383">
        <v>-100</v>
      </c>
      <c r="G149" s="410">
        <v>0</v>
      </c>
      <c r="H149" s="411">
        <v>0</v>
      </c>
      <c r="I149" s="337">
        <f t="shared" si="22"/>
        <v>0</v>
      </c>
      <c r="J149" s="337">
        <f t="shared" si="20"/>
        <v>0</v>
      </c>
      <c r="K149" s="337">
        <f t="shared" si="18"/>
        <v>0</v>
      </c>
      <c r="L149" s="410">
        <v>0</v>
      </c>
      <c r="M149" s="411">
        <v>0</v>
      </c>
      <c r="N149" s="337">
        <f t="shared" si="23"/>
        <v>0</v>
      </c>
      <c r="O149" s="337">
        <f t="shared" si="21"/>
        <v>0</v>
      </c>
      <c r="P149" s="337">
        <f t="shared" si="19"/>
        <v>0</v>
      </c>
      <c r="Q149" s="639"/>
    </row>
    <row r="150" spans="1:17" ht="18" customHeight="1">
      <c r="A150" s="389"/>
      <c r="B150" s="432" t="s">
        <v>78</v>
      </c>
      <c r="C150" s="383"/>
      <c r="D150" s="98"/>
      <c r="E150" s="98"/>
      <c r="F150" s="383"/>
      <c r="G150" s="539"/>
      <c r="H150" s="538"/>
      <c r="I150" s="359"/>
      <c r="J150" s="359"/>
      <c r="K150" s="359"/>
      <c r="L150" s="315"/>
      <c r="M150" s="359"/>
      <c r="N150" s="359"/>
      <c r="O150" s="359"/>
      <c r="P150" s="359"/>
      <c r="Q150" s="376"/>
    </row>
    <row r="151" spans="1:17" s="616" customFormat="1" ht="18" customHeight="1">
      <c r="A151" s="389">
        <v>31</v>
      </c>
      <c r="B151" s="387" t="s">
        <v>79</v>
      </c>
      <c r="C151" s="383">
        <v>4902577</v>
      </c>
      <c r="D151" s="98" t="s">
        <v>12</v>
      </c>
      <c r="E151" s="110" t="s">
        <v>347</v>
      </c>
      <c r="F151" s="383">
        <v>400</v>
      </c>
      <c r="G151" s="410">
        <v>995607</v>
      </c>
      <c r="H151" s="411">
        <v>995602</v>
      </c>
      <c r="I151" s="337">
        <f>G151-H151</f>
        <v>5</v>
      </c>
      <c r="J151" s="337">
        <f t="shared" si="20"/>
        <v>2000</v>
      </c>
      <c r="K151" s="337">
        <f t="shared" si="18"/>
        <v>0.002</v>
      </c>
      <c r="L151" s="410">
        <v>54</v>
      </c>
      <c r="M151" s="411">
        <v>54</v>
      </c>
      <c r="N151" s="337">
        <f>L151-M151</f>
        <v>0</v>
      </c>
      <c r="O151" s="337">
        <f t="shared" si="21"/>
        <v>0</v>
      </c>
      <c r="P151" s="337">
        <f t="shared" si="19"/>
        <v>0</v>
      </c>
      <c r="Q151" s="639"/>
    </row>
    <row r="152" spans="1:17" s="616" customFormat="1" ht="18" customHeight="1">
      <c r="A152" s="389">
        <v>32</v>
      </c>
      <c r="B152" s="387" t="s">
        <v>80</v>
      </c>
      <c r="C152" s="383">
        <v>4902525</v>
      </c>
      <c r="D152" s="98" t="s">
        <v>12</v>
      </c>
      <c r="E152" s="110" t="s">
        <v>347</v>
      </c>
      <c r="F152" s="383">
        <v>-400</v>
      </c>
      <c r="G152" s="410">
        <v>999919</v>
      </c>
      <c r="H152" s="411">
        <v>999919</v>
      </c>
      <c r="I152" s="337">
        <f>G152-H152</f>
        <v>0</v>
      </c>
      <c r="J152" s="337">
        <f>$F152*I152</f>
        <v>0</v>
      </c>
      <c r="K152" s="337">
        <f>J152/1000000</f>
        <v>0</v>
      </c>
      <c r="L152" s="410">
        <v>3</v>
      </c>
      <c r="M152" s="411">
        <v>3</v>
      </c>
      <c r="N152" s="337">
        <f>L152-M152</f>
        <v>0</v>
      </c>
      <c r="O152" s="337">
        <f>$F152*N152</f>
        <v>0</v>
      </c>
      <c r="P152" s="337">
        <f>O152/1000000</f>
        <v>0</v>
      </c>
      <c r="Q152" s="639"/>
    </row>
    <row r="153" spans="1:17" ht="15" customHeight="1" thickBot="1">
      <c r="A153" s="29"/>
      <c r="B153" s="30"/>
      <c r="C153" s="30"/>
      <c r="D153" s="30"/>
      <c r="E153" s="30"/>
      <c r="F153" s="30"/>
      <c r="G153" s="544"/>
      <c r="H153" s="545"/>
      <c r="I153" s="30"/>
      <c r="J153" s="30"/>
      <c r="K153" s="57"/>
      <c r="L153" s="29"/>
      <c r="M153" s="30"/>
      <c r="N153" s="30"/>
      <c r="O153" s="30"/>
      <c r="P153" s="57"/>
      <c r="Q153" s="172"/>
    </row>
    <row r="154" ht="13.5" thickTop="1"/>
    <row r="155" spans="1:16" ht="20.25">
      <c r="A155" s="176" t="s">
        <v>314</v>
      </c>
      <c r="K155" s="219">
        <f>SUM(K106:K153)</f>
        <v>0.29081039999999997</v>
      </c>
      <c r="P155" s="219">
        <f>SUM(P106:P153)</f>
        <v>-2.1017538399999998</v>
      </c>
    </row>
    <row r="156" spans="1:16" ht="12.75">
      <c r="A156" s="63"/>
      <c r="K156" s="18"/>
      <c r="P156" s="18"/>
    </row>
    <row r="157" spans="1:16" ht="12.75">
      <c r="A157" s="63"/>
      <c r="K157" s="18"/>
      <c r="P157" s="18"/>
    </row>
    <row r="158" spans="1:17" ht="18">
      <c r="A158" s="63"/>
      <c r="K158" s="18"/>
      <c r="P158" s="18"/>
      <c r="Q158" s="482" t="str">
        <f>NDPL!$Q$1</f>
        <v>MAY-2016</v>
      </c>
    </row>
    <row r="159" spans="1:16" ht="12.75">
      <c r="A159" s="63"/>
      <c r="K159" s="18"/>
      <c r="P159" s="18"/>
    </row>
    <row r="160" spans="1:16" ht="12.75">
      <c r="A160" s="63"/>
      <c r="K160" s="18"/>
      <c r="P160" s="18"/>
    </row>
    <row r="161" spans="1:16" ht="12.75">
      <c r="A161" s="63"/>
      <c r="K161" s="18"/>
      <c r="P161" s="18"/>
    </row>
    <row r="162" spans="1:11" ht="13.5" thickBot="1">
      <c r="A162" s="2"/>
      <c r="B162" s="8"/>
      <c r="C162" s="8"/>
      <c r="D162" s="59"/>
      <c r="E162" s="59"/>
      <c r="F162" s="22"/>
      <c r="G162" s="22"/>
      <c r="H162" s="22"/>
      <c r="I162" s="22"/>
      <c r="J162" s="22"/>
      <c r="K162" s="60"/>
    </row>
    <row r="163" spans="1:17" ht="27.75">
      <c r="A163" s="503" t="s">
        <v>194</v>
      </c>
      <c r="B163" s="165"/>
      <c r="C163" s="161"/>
      <c r="D163" s="161"/>
      <c r="E163" s="161"/>
      <c r="F163" s="215"/>
      <c r="G163" s="215"/>
      <c r="H163" s="215"/>
      <c r="I163" s="215"/>
      <c r="J163" s="215"/>
      <c r="K163" s="216"/>
      <c r="L163" s="52"/>
      <c r="M163" s="52"/>
      <c r="N163" s="52"/>
      <c r="O163" s="52"/>
      <c r="P163" s="52"/>
      <c r="Q163" s="53"/>
    </row>
    <row r="164" spans="1:17" ht="24.75" customHeight="1">
      <c r="A164" s="502" t="s">
        <v>316</v>
      </c>
      <c r="B164" s="61"/>
      <c r="C164" s="61"/>
      <c r="D164" s="61"/>
      <c r="E164" s="61"/>
      <c r="F164" s="61"/>
      <c r="G164" s="61"/>
      <c r="H164" s="61"/>
      <c r="I164" s="61"/>
      <c r="J164" s="61"/>
      <c r="K164" s="490">
        <f>K100</f>
        <v>-0.82066719</v>
      </c>
      <c r="L164" s="325"/>
      <c r="M164" s="325"/>
      <c r="N164" s="325"/>
      <c r="O164" s="325"/>
      <c r="P164" s="490">
        <f>P100</f>
        <v>28.856214936000004</v>
      </c>
      <c r="Q164" s="54"/>
    </row>
    <row r="165" spans="1:17" ht="24.75" customHeight="1">
      <c r="A165" s="502" t="s">
        <v>315</v>
      </c>
      <c r="B165" s="61"/>
      <c r="C165" s="61"/>
      <c r="D165" s="61"/>
      <c r="E165" s="61"/>
      <c r="F165" s="61"/>
      <c r="G165" s="61"/>
      <c r="H165" s="61"/>
      <c r="I165" s="61"/>
      <c r="J165" s="61"/>
      <c r="K165" s="490">
        <f>K155</f>
        <v>0.29081039999999997</v>
      </c>
      <c r="L165" s="325"/>
      <c r="M165" s="325"/>
      <c r="N165" s="325"/>
      <c r="O165" s="325"/>
      <c r="P165" s="490">
        <f>P155</f>
        <v>-2.1017538399999998</v>
      </c>
      <c r="Q165" s="54"/>
    </row>
    <row r="166" spans="1:17" ht="24.75" customHeight="1">
      <c r="A166" s="502" t="s">
        <v>317</v>
      </c>
      <c r="B166" s="61"/>
      <c r="C166" s="61"/>
      <c r="D166" s="61"/>
      <c r="E166" s="61"/>
      <c r="F166" s="61"/>
      <c r="G166" s="61"/>
      <c r="H166" s="61"/>
      <c r="I166" s="61"/>
      <c r="J166" s="61"/>
      <c r="K166" s="490">
        <f>'ROHTAK ROAD'!K46</f>
        <v>0.9064833600000002</v>
      </c>
      <c r="L166" s="325"/>
      <c r="M166" s="325"/>
      <c r="N166" s="325"/>
      <c r="O166" s="325"/>
      <c r="P166" s="490">
        <f>'ROHTAK ROAD'!P46</f>
        <v>0.67168815</v>
      </c>
      <c r="Q166" s="54"/>
    </row>
    <row r="167" spans="1:17" ht="24.75" customHeight="1">
      <c r="A167" s="502" t="s">
        <v>318</v>
      </c>
      <c r="B167" s="61"/>
      <c r="C167" s="61"/>
      <c r="D167" s="61"/>
      <c r="E167" s="61"/>
      <c r="F167" s="61"/>
      <c r="G167" s="61"/>
      <c r="H167" s="61"/>
      <c r="I167" s="61"/>
      <c r="J167" s="61"/>
      <c r="K167" s="490">
        <f>-MES!K40</f>
        <v>-0.0015</v>
      </c>
      <c r="L167" s="325"/>
      <c r="M167" s="325"/>
      <c r="N167" s="325"/>
      <c r="O167" s="325"/>
      <c r="P167" s="490">
        <f>-MES!P40</f>
        <v>-0.6418499999999999</v>
      </c>
      <c r="Q167" s="54"/>
    </row>
    <row r="168" spans="1:17" ht="29.25" customHeight="1" thickBot="1">
      <c r="A168" s="504" t="s">
        <v>195</v>
      </c>
      <c r="B168" s="217"/>
      <c r="C168" s="218"/>
      <c r="D168" s="218"/>
      <c r="E168" s="218"/>
      <c r="F168" s="218"/>
      <c r="G168" s="218"/>
      <c r="H168" s="218"/>
      <c r="I168" s="218"/>
      <c r="J168" s="218"/>
      <c r="K168" s="505">
        <f>SUM(K164:K167)</f>
        <v>0.3751265700000002</v>
      </c>
      <c r="L168" s="491"/>
      <c r="M168" s="491"/>
      <c r="N168" s="491"/>
      <c r="O168" s="491"/>
      <c r="P168" s="505">
        <f>SUM(P164:P167)</f>
        <v>26.784299246000003</v>
      </c>
      <c r="Q168" s="177"/>
    </row>
    <row r="173" ht="13.5" thickBot="1"/>
    <row r="174" spans="1:17" ht="12.75">
      <c r="A174" s="255"/>
      <c r="B174" s="256"/>
      <c r="C174" s="256"/>
      <c r="D174" s="256"/>
      <c r="E174" s="256"/>
      <c r="F174" s="256"/>
      <c r="G174" s="256"/>
      <c r="H174" s="52"/>
      <c r="I174" s="52"/>
      <c r="J174" s="52"/>
      <c r="K174" s="52"/>
      <c r="L174" s="52"/>
      <c r="M174" s="52"/>
      <c r="N174" s="52"/>
      <c r="O174" s="52"/>
      <c r="P174" s="52"/>
      <c r="Q174" s="53"/>
    </row>
    <row r="175" spans="1:17" ht="26.25">
      <c r="A175" s="494" t="s">
        <v>328</v>
      </c>
      <c r="B175" s="247"/>
      <c r="C175" s="247"/>
      <c r="D175" s="247"/>
      <c r="E175" s="247"/>
      <c r="F175" s="247"/>
      <c r="G175" s="247"/>
      <c r="H175" s="19"/>
      <c r="I175" s="19"/>
      <c r="J175" s="19"/>
      <c r="K175" s="19"/>
      <c r="L175" s="19"/>
      <c r="M175" s="19"/>
      <c r="N175" s="19"/>
      <c r="O175" s="19"/>
      <c r="P175" s="19"/>
      <c r="Q175" s="54"/>
    </row>
    <row r="176" spans="1:17" ht="12.75">
      <c r="A176" s="257"/>
      <c r="B176" s="247"/>
      <c r="C176" s="247"/>
      <c r="D176" s="247"/>
      <c r="E176" s="247"/>
      <c r="F176" s="247"/>
      <c r="G176" s="247"/>
      <c r="H176" s="19"/>
      <c r="I176" s="19"/>
      <c r="J176" s="19"/>
      <c r="K176" s="19"/>
      <c r="L176" s="19"/>
      <c r="M176" s="19"/>
      <c r="N176" s="19"/>
      <c r="O176" s="19"/>
      <c r="P176" s="19"/>
      <c r="Q176" s="54"/>
    </row>
    <row r="177" spans="1:17" ht="15.75">
      <c r="A177" s="258"/>
      <c r="B177" s="259"/>
      <c r="C177" s="259"/>
      <c r="D177" s="259"/>
      <c r="E177" s="259"/>
      <c r="F177" s="259"/>
      <c r="G177" s="259"/>
      <c r="H177" s="19"/>
      <c r="I177" s="19"/>
      <c r="J177" s="19"/>
      <c r="K177" s="299" t="s">
        <v>340</v>
      </c>
      <c r="L177" s="19"/>
      <c r="M177" s="19"/>
      <c r="N177" s="19"/>
      <c r="O177" s="19"/>
      <c r="P177" s="299" t="s">
        <v>341</v>
      </c>
      <c r="Q177" s="54"/>
    </row>
    <row r="178" spans="1:17" ht="12.75">
      <c r="A178" s="260"/>
      <c r="B178" s="150"/>
      <c r="C178" s="150"/>
      <c r="D178" s="150"/>
      <c r="E178" s="150"/>
      <c r="F178" s="150"/>
      <c r="G178" s="150"/>
      <c r="H178" s="19"/>
      <c r="I178" s="19"/>
      <c r="J178" s="19"/>
      <c r="K178" s="19"/>
      <c r="L178" s="19"/>
      <c r="M178" s="19"/>
      <c r="N178" s="19"/>
      <c r="O178" s="19"/>
      <c r="P178" s="19"/>
      <c r="Q178" s="54"/>
    </row>
    <row r="179" spans="1:17" ht="12.75">
      <c r="A179" s="260"/>
      <c r="B179" s="150"/>
      <c r="C179" s="150"/>
      <c r="D179" s="150"/>
      <c r="E179" s="150"/>
      <c r="F179" s="150"/>
      <c r="G179" s="150"/>
      <c r="H179" s="19"/>
      <c r="I179" s="19"/>
      <c r="J179" s="19"/>
      <c r="K179" s="19"/>
      <c r="L179" s="19"/>
      <c r="M179" s="19"/>
      <c r="N179" s="19"/>
      <c r="O179" s="19"/>
      <c r="P179" s="19"/>
      <c r="Q179" s="54"/>
    </row>
    <row r="180" spans="1:17" ht="23.25">
      <c r="A180" s="492" t="s">
        <v>331</v>
      </c>
      <c r="B180" s="248"/>
      <c r="C180" s="248"/>
      <c r="D180" s="249"/>
      <c r="E180" s="249"/>
      <c r="F180" s="250"/>
      <c r="G180" s="249"/>
      <c r="H180" s="19"/>
      <c r="I180" s="19"/>
      <c r="J180" s="19"/>
      <c r="K180" s="497">
        <f>K168</f>
        <v>0.3751265700000002</v>
      </c>
      <c r="L180" s="495" t="s">
        <v>329</v>
      </c>
      <c r="M180" s="460"/>
      <c r="N180" s="460"/>
      <c r="O180" s="460"/>
      <c r="P180" s="497">
        <f>P168</f>
        <v>26.784299246000003</v>
      </c>
      <c r="Q180" s="499" t="s">
        <v>329</v>
      </c>
    </row>
    <row r="181" spans="1:17" ht="23.25">
      <c r="A181" s="265"/>
      <c r="B181" s="251"/>
      <c r="C181" s="251"/>
      <c r="D181" s="247"/>
      <c r="E181" s="247"/>
      <c r="F181" s="252"/>
      <c r="G181" s="247"/>
      <c r="H181" s="19"/>
      <c r="I181" s="19"/>
      <c r="J181" s="19"/>
      <c r="K181" s="460"/>
      <c r="L181" s="496"/>
      <c r="M181" s="460"/>
      <c r="N181" s="460"/>
      <c r="O181" s="460"/>
      <c r="P181" s="460"/>
      <c r="Q181" s="500"/>
    </row>
    <row r="182" spans="1:17" ht="23.25">
      <c r="A182" s="493" t="s">
        <v>330</v>
      </c>
      <c r="B182" s="253"/>
      <c r="C182" s="48"/>
      <c r="D182" s="247"/>
      <c r="E182" s="247"/>
      <c r="F182" s="254"/>
      <c r="G182" s="249"/>
      <c r="H182" s="19"/>
      <c r="I182" s="19"/>
      <c r="J182" s="19"/>
      <c r="K182" s="460">
        <f>'STEPPED UP GENCO'!K39</f>
        <v>0.36081221250000006</v>
      </c>
      <c r="L182" s="495" t="s">
        <v>329</v>
      </c>
      <c r="M182" s="460"/>
      <c r="N182" s="460"/>
      <c r="O182" s="460"/>
      <c r="P182" s="497">
        <f>'STEPPED UP GENCO'!P39</f>
        <v>-1.7354126172000006</v>
      </c>
      <c r="Q182" s="499" t="s">
        <v>329</v>
      </c>
    </row>
    <row r="183" spans="1:17" ht="15">
      <c r="A183" s="261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246"/>
      <c r="M183" s="19"/>
      <c r="N183" s="19"/>
      <c r="O183" s="19"/>
      <c r="P183" s="19"/>
      <c r="Q183" s="501"/>
    </row>
    <row r="184" spans="1:17" ht="15">
      <c r="A184" s="261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246"/>
      <c r="M184" s="19"/>
      <c r="N184" s="19"/>
      <c r="O184" s="19"/>
      <c r="P184" s="19"/>
      <c r="Q184" s="501"/>
    </row>
    <row r="185" spans="1:17" ht="15">
      <c r="A185" s="261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246"/>
      <c r="M185" s="19"/>
      <c r="N185" s="19"/>
      <c r="O185" s="19"/>
      <c r="P185" s="19"/>
      <c r="Q185" s="501"/>
    </row>
    <row r="186" spans="1:17" ht="23.25">
      <c r="A186" s="261"/>
      <c r="B186" s="19"/>
      <c r="C186" s="19"/>
      <c r="D186" s="19"/>
      <c r="E186" s="19"/>
      <c r="F186" s="19"/>
      <c r="G186" s="19"/>
      <c r="H186" s="248"/>
      <c r="I186" s="248"/>
      <c r="J186" s="267" t="s">
        <v>332</v>
      </c>
      <c r="K186" s="498">
        <f>SUM(K180:K185)</f>
        <v>0.7359387825000003</v>
      </c>
      <c r="L186" s="267" t="s">
        <v>329</v>
      </c>
      <c r="M186" s="460"/>
      <c r="N186" s="460"/>
      <c r="O186" s="460"/>
      <c r="P186" s="498">
        <f>SUM(P180:P185)</f>
        <v>25.048886628800002</v>
      </c>
      <c r="Q186" s="267" t="s">
        <v>329</v>
      </c>
    </row>
    <row r="187" spans="1:17" ht="13.5" thickBot="1">
      <c r="A187" s="262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17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1" max="18" man="1"/>
    <brk id="15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86"/>
  <sheetViews>
    <sheetView view="pageBreakPreview" zoomScale="55" zoomScaleNormal="70" zoomScaleSheetLayoutView="55" zoomScalePageLayoutView="50" workbookViewId="0" topLeftCell="A16">
      <selection activeCell="C41" sqref="C41"/>
    </sheetView>
  </sheetViews>
  <sheetFormatPr defaultColWidth="9.140625" defaultRowHeight="12.75"/>
  <cols>
    <col min="1" max="1" width="5.140625" style="0" customWidth="1"/>
    <col min="2" max="2" width="20.8515625" style="0" customWidth="1"/>
    <col min="3" max="3" width="11.28125" style="0" customWidth="1"/>
    <col min="5" max="5" width="14.421875" style="0" customWidth="1"/>
    <col min="6" max="6" width="10.57421875" style="0" customWidth="1"/>
    <col min="7" max="7" width="11.421875" style="0" customWidth="1"/>
    <col min="8" max="8" width="13.00390625" style="0" customWidth="1"/>
    <col min="9" max="9" width="9.00390625" style="0" customWidth="1"/>
    <col min="10" max="10" width="12.28125" style="0" customWidth="1"/>
    <col min="11" max="11" width="14.140625" style="0" customWidth="1"/>
    <col min="12" max="12" width="12.8515625" style="0" customWidth="1"/>
    <col min="13" max="13" width="13.28125" style="0" customWidth="1"/>
    <col min="14" max="14" width="11.421875" style="0" customWidth="1"/>
    <col min="15" max="15" width="13.140625" style="0" customWidth="1"/>
    <col min="16" max="16" width="14.7109375" style="0" customWidth="1"/>
    <col min="17" max="17" width="15.00390625" style="0" customWidth="1"/>
    <col min="18" max="18" width="0.13671875" style="0" customWidth="1"/>
    <col min="19" max="19" width="1.57421875" style="0" hidden="1" customWidth="1"/>
    <col min="20" max="20" width="9.140625" style="0" hidden="1" customWidth="1"/>
    <col min="21" max="21" width="4.28125" style="0" hidden="1" customWidth="1"/>
    <col min="22" max="22" width="4.00390625" style="0" hidden="1" customWidth="1"/>
    <col min="23" max="23" width="3.8515625" style="0" hidden="1" customWidth="1"/>
  </cols>
  <sheetData>
    <row r="1" spans="1:17" ht="26.25">
      <c r="A1" s="1" t="s">
        <v>238</v>
      </c>
      <c r="Q1" s="204" t="str">
        <f>NDPL!Q1</f>
        <v>MAY-2016</v>
      </c>
    </row>
    <row r="2" ht="18.75" customHeight="1">
      <c r="A2" s="92" t="s">
        <v>239</v>
      </c>
    </row>
    <row r="3" ht="23.25">
      <c r="A3" s="209" t="s">
        <v>213</v>
      </c>
    </row>
    <row r="4" spans="1:16" ht="24" thickBot="1">
      <c r="A4" s="475" t="s">
        <v>214</v>
      </c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62.2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6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18" customHeight="1" thickTop="1">
      <c r="A7" s="178"/>
      <c r="B7" s="179" t="s">
        <v>197</v>
      </c>
      <c r="C7" s="180"/>
      <c r="D7" s="180"/>
      <c r="E7" s="180"/>
      <c r="F7" s="180"/>
      <c r="G7" s="66"/>
      <c r="H7" s="67"/>
      <c r="I7" s="546"/>
      <c r="J7" s="546"/>
      <c r="K7" s="546"/>
      <c r="L7" s="68"/>
      <c r="M7" s="67"/>
      <c r="N7" s="67"/>
      <c r="O7" s="67"/>
      <c r="P7" s="67"/>
      <c r="Q7" s="170"/>
    </row>
    <row r="8" spans="1:17" ht="18" customHeight="1">
      <c r="A8" s="181"/>
      <c r="B8" s="182" t="s">
        <v>110</v>
      </c>
      <c r="C8" s="183"/>
      <c r="D8" s="184"/>
      <c r="E8" s="185"/>
      <c r="F8" s="186"/>
      <c r="G8" s="72"/>
      <c r="H8" s="73"/>
      <c r="I8" s="547"/>
      <c r="J8" s="547"/>
      <c r="K8" s="547"/>
      <c r="L8" s="75"/>
      <c r="M8" s="73"/>
      <c r="N8" s="74"/>
      <c r="O8" s="74"/>
      <c r="P8" s="74"/>
      <c r="Q8" s="171"/>
    </row>
    <row r="9" spans="1:17" s="616" customFormat="1" ht="18">
      <c r="A9" s="181">
        <v>1</v>
      </c>
      <c r="B9" s="182" t="s">
        <v>111</v>
      </c>
      <c r="C9" s="183">
        <v>4865136</v>
      </c>
      <c r="D9" s="187" t="s">
        <v>12</v>
      </c>
      <c r="E9" s="296" t="s">
        <v>347</v>
      </c>
      <c r="F9" s="188">
        <v>200</v>
      </c>
      <c r="G9" s="607">
        <v>54273</v>
      </c>
      <c r="H9" s="608">
        <v>54229</v>
      </c>
      <c r="I9" s="548">
        <f aca="true" t="shared" si="0" ref="I9:I15">G9-H9</f>
        <v>44</v>
      </c>
      <c r="J9" s="548">
        <f aca="true" t="shared" si="1" ref="J9:J63">$F9*I9</f>
        <v>8800</v>
      </c>
      <c r="K9" s="548">
        <f aca="true" t="shared" si="2" ref="K9:K63">J9/1000000</f>
        <v>0.0088</v>
      </c>
      <c r="L9" s="607">
        <v>82928</v>
      </c>
      <c r="M9" s="608">
        <v>81915</v>
      </c>
      <c r="N9" s="548">
        <f aca="true" t="shared" si="3" ref="N9:N15">L9-M9</f>
        <v>1013</v>
      </c>
      <c r="O9" s="548">
        <f aca="true" t="shared" si="4" ref="O9:O63">$F9*N9</f>
        <v>202600</v>
      </c>
      <c r="P9" s="548">
        <f aca="true" t="shared" si="5" ref="P9:P63">O9/1000000</f>
        <v>0.2026</v>
      </c>
      <c r="Q9" s="666"/>
    </row>
    <row r="10" spans="1:17" s="616" customFormat="1" ht="18" customHeight="1">
      <c r="A10" s="181">
        <v>2</v>
      </c>
      <c r="B10" s="182" t="s">
        <v>112</v>
      </c>
      <c r="C10" s="183">
        <v>4865137</v>
      </c>
      <c r="D10" s="187" t="s">
        <v>12</v>
      </c>
      <c r="E10" s="296" t="s">
        <v>347</v>
      </c>
      <c r="F10" s="188">
        <v>100</v>
      </c>
      <c r="G10" s="410">
        <v>72483</v>
      </c>
      <c r="H10" s="411">
        <v>72501</v>
      </c>
      <c r="I10" s="548">
        <f t="shared" si="0"/>
        <v>-18</v>
      </c>
      <c r="J10" s="548">
        <f t="shared" si="1"/>
        <v>-1800</v>
      </c>
      <c r="K10" s="548">
        <f t="shared" si="2"/>
        <v>-0.0018</v>
      </c>
      <c r="L10" s="410">
        <v>139687</v>
      </c>
      <c r="M10" s="411">
        <v>139850</v>
      </c>
      <c r="N10" s="542">
        <f t="shared" si="3"/>
        <v>-163</v>
      </c>
      <c r="O10" s="542">
        <f t="shared" si="4"/>
        <v>-16300</v>
      </c>
      <c r="P10" s="542">
        <f t="shared" si="5"/>
        <v>-0.0163</v>
      </c>
      <c r="Q10" s="620"/>
    </row>
    <row r="11" spans="1:17" s="616" customFormat="1" ht="18">
      <c r="A11" s="181">
        <v>3</v>
      </c>
      <c r="B11" s="182" t="s">
        <v>113</v>
      </c>
      <c r="C11" s="183">
        <v>4865138</v>
      </c>
      <c r="D11" s="187" t="s">
        <v>12</v>
      </c>
      <c r="E11" s="296" t="s">
        <v>347</v>
      </c>
      <c r="F11" s="188">
        <v>200</v>
      </c>
      <c r="G11" s="607">
        <v>976871</v>
      </c>
      <c r="H11" s="608">
        <v>976866</v>
      </c>
      <c r="I11" s="548">
        <f t="shared" si="0"/>
        <v>5</v>
      </c>
      <c r="J11" s="548">
        <f t="shared" si="1"/>
        <v>1000</v>
      </c>
      <c r="K11" s="548">
        <f t="shared" si="2"/>
        <v>0.001</v>
      </c>
      <c r="L11" s="607">
        <v>997853</v>
      </c>
      <c r="M11" s="608">
        <v>997535</v>
      </c>
      <c r="N11" s="548">
        <f t="shared" si="3"/>
        <v>318</v>
      </c>
      <c r="O11" s="548">
        <f t="shared" si="4"/>
        <v>63600</v>
      </c>
      <c r="P11" s="548">
        <f t="shared" si="5"/>
        <v>0.0636</v>
      </c>
      <c r="Q11" s="670"/>
    </row>
    <row r="12" spans="1:17" s="616" customFormat="1" ht="18">
      <c r="A12" s="181">
        <v>4</v>
      </c>
      <c r="B12" s="182" t="s">
        <v>114</v>
      </c>
      <c r="C12" s="183">
        <v>4865139</v>
      </c>
      <c r="D12" s="187" t="s">
        <v>12</v>
      </c>
      <c r="E12" s="296" t="s">
        <v>347</v>
      </c>
      <c r="F12" s="188">
        <v>200</v>
      </c>
      <c r="G12" s="410">
        <v>85044</v>
      </c>
      <c r="H12" s="411">
        <v>84978</v>
      </c>
      <c r="I12" s="548">
        <f t="shared" si="0"/>
        <v>66</v>
      </c>
      <c r="J12" s="548">
        <f t="shared" si="1"/>
        <v>13200</v>
      </c>
      <c r="K12" s="548">
        <f t="shared" si="2"/>
        <v>0.0132</v>
      </c>
      <c r="L12" s="410">
        <v>104418</v>
      </c>
      <c r="M12" s="411">
        <v>102895</v>
      </c>
      <c r="N12" s="542">
        <f t="shared" si="3"/>
        <v>1523</v>
      </c>
      <c r="O12" s="542">
        <f t="shared" si="4"/>
        <v>304600</v>
      </c>
      <c r="P12" s="542">
        <f t="shared" si="5"/>
        <v>0.3046</v>
      </c>
      <c r="Q12" s="668"/>
    </row>
    <row r="13" spans="1:17" s="616" customFormat="1" ht="18" customHeight="1">
      <c r="A13" s="181">
        <v>5</v>
      </c>
      <c r="B13" s="182" t="s">
        <v>115</v>
      </c>
      <c r="C13" s="183">
        <v>4865050</v>
      </c>
      <c r="D13" s="187" t="s">
        <v>12</v>
      </c>
      <c r="E13" s="296" t="s">
        <v>347</v>
      </c>
      <c r="F13" s="188">
        <v>800</v>
      </c>
      <c r="G13" s="410">
        <v>14748</v>
      </c>
      <c r="H13" s="411">
        <v>14722</v>
      </c>
      <c r="I13" s="548">
        <f>G13-H13</f>
        <v>26</v>
      </c>
      <c r="J13" s="548">
        <f t="shared" si="1"/>
        <v>20800</v>
      </c>
      <c r="K13" s="548">
        <f t="shared" si="2"/>
        <v>0.0208</v>
      </c>
      <c r="L13" s="410">
        <v>7876</v>
      </c>
      <c r="M13" s="411">
        <v>7205</v>
      </c>
      <c r="N13" s="542">
        <f>L13-M13</f>
        <v>671</v>
      </c>
      <c r="O13" s="542">
        <f t="shared" si="4"/>
        <v>536800</v>
      </c>
      <c r="P13" s="542">
        <f t="shared" si="5"/>
        <v>0.5368</v>
      </c>
      <c r="Q13" s="671"/>
    </row>
    <row r="14" spans="1:17" s="616" customFormat="1" ht="18" customHeight="1">
      <c r="A14" s="181">
        <v>6</v>
      </c>
      <c r="B14" s="182" t="s">
        <v>374</v>
      </c>
      <c r="C14" s="183">
        <v>4864949</v>
      </c>
      <c r="D14" s="187" t="s">
        <v>12</v>
      </c>
      <c r="E14" s="296" t="s">
        <v>347</v>
      </c>
      <c r="F14" s="188">
        <v>2000</v>
      </c>
      <c r="G14" s="410">
        <v>14189</v>
      </c>
      <c r="H14" s="411">
        <v>14185</v>
      </c>
      <c r="I14" s="548">
        <f t="shared" si="0"/>
        <v>4</v>
      </c>
      <c r="J14" s="548">
        <f t="shared" si="1"/>
        <v>8000</v>
      </c>
      <c r="K14" s="548">
        <f t="shared" si="2"/>
        <v>0.008</v>
      </c>
      <c r="L14" s="410">
        <v>3064</v>
      </c>
      <c r="M14" s="411">
        <v>2941</v>
      </c>
      <c r="N14" s="542">
        <f t="shared" si="3"/>
        <v>123</v>
      </c>
      <c r="O14" s="542">
        <f t="shared" si="4"/>
        <v>246000</v>
      </c>
      <c r="P14" s="542">
        <f t="shared" si="5"/>
        <v>0.246</v>
      </c>
      <c r="Q14" s="666"/>
    </row>
    <row r="15" spans="1:17" s="616" customFormat="1" ht="18" customHeight="1">
      <c r="A15" s="181">
        <v>7</v>
      </c>
      <c r="B15" s="437" t="s">
        <v>396</v>
      </c>
      <c r="C15" s="440">
        <v>5128434</v>
      </c>
      <c r="D15" s="187" t="s">
        <v>12</v>
      </c>
      <c r="E15" s="296" t="s">
        <v>347</v>
      </c>
      <c r="F15" s="446">
        <v>800</v>
      </c>
      <c r="G15" s="410">
        <v>977675</v>
      </c>
      <c r="H15" s="411">
        <v>977695</v>
      </c>
      <c r="I15" s="548">
        <f t="shared" si="0"/>
        <v>-20</v>
      </c>
      <c r="J15" s="548">
        <f t="shared" si="1"/>
        <v>-16000</v>
      </c>
      <c r="K15" s="548">
        <f t="shared" si="2"/>
        <v>-0.016</v>
      </c>
      <c r="L15" s="410">
        <v>989398</v>
      </c>
      <c r="M15" s="411">
        <v>989670</v>
      </c>
      <c r="N15" s="542">
        <f t="shared" si="3"/>
        <v>-272</v>
      </c>
      <c r="O15" s="542">
        <f t="shared" si="4"/>
        <v>-217600</v>
      </c>
      <c r="P15" s="542">
        <f t="shared" si="5"/>
        <v>-0.2176</v>
      </c>
      <c r="Q15" s="620"/>
    </row>
    <row r="16" spans="1:17" s="616" customFormat="1" ht="18" customHeight="1">
      <c r="A16" s="181">
        <v>8</v>
      </c>
      <c r="B16" s="437" t="s">
        <v>395</v>
      </c>
      <c r="C16" s="440">
        <v>4864998</v>
      </c>
      <c r="D16" s="187" t="s">
        <v>12</v>
      </c>
      <c r="E16" s="296" t="s">
        <v>347</v>
      </c>
      <c r="F16" s="446">
        <v>800</v>
      </c>
      <c r="G16" s="410">
        <v>997636</v>
      </c>
      <c r="H16" s="411">
        <v>997729</v>
      </c>
      <c r="I16" s="548">
        <f>G16-H16</f>
        <v>-93</v>
      </c>
      <c r="J16" s="548">
        <f>$F16*I16</f>
        <v>-74400</v>
      </c>
      <c r="K16" s="548">
        <f>J16/1000000</f>
        <v>-0.0744</v>
      </c>
      <c r="L16" s="410">
        <v>998745</v>
      </c>
      <c r="M16" s="411">
        <v>999867</v>
      </c>
      <c r="N16" s="542">
        <f>L16-M16</f>
        <v>-1122</v>
      </c>
      <c r="O16" s="542">
        <f>$F16*N16</f>
        <v>-897600</v>
      </c>
      <c r="P16" s="542">
        <f>O16/1000000</f>
        <v>-0.8976</v>
      </c>
      <c r="Q16" s="620"/>
    </row>
    <row r="17" spans="1:17" s="616" customFormat="1" ht="18" customHeight="1">
      <c r="A17" s="181">
        <v>9</v>
      </c>
      <c r="B17" s="437" t="s">
        <v>389</v>
      </c>
      <c r="C17" s="440">
        <v>4864993</v>
      </c>
      <c r="D17" s="187" t="s">
        <v>12</v>
      </c>
      <c r="E17" s="296" t="s">
        <v>347</v>
      </c>
      <c r="F17" s="446">
        <v>800</v>
      </c>
      <c r="G17" s="410">
        <v>998077</v>
      </c>
      <c r="H17" s="411">
        <v>998115</v>
      </c>
      <c r="I17" s="548">
        <f>G17-H17</f>
        <v>-38</v>
      </c>
      <c r="J17" s="548">
        <f>$F17*I17</f>
        <v>-30400</v>
      </c>
      <c r="K17" s="548">
        <f>J17/1000000</f>
        <v>-0.0304</v>
      </c>
      <c r="L17" s="410">
        <v>999674</v>
      </c>
      <c r="M17" s="411">
        <v>999949</v>
      </c>
      <c r="N17" s="542">
        <f>L17-M17</f>
        <v>-275</v>
      </c>
      <c r="O17" s="542">
        <f>$F17*N17</f>
        <v>-220000</v>
      </c>
      <c r="P17" s="542">
        <f>O17/1000000</f>
        <v>-0.22</v>
      </c>
      <c r="Q17" s="669"/>
    </row>
    <row r="18" spans="1:17" s="616" customFormat="1" ht="15.75" customHeight="1">
      <c r="A18" s="181">
        <v>10</v>
      </c>
      <c r="B18" s="437" t="s">
        <v>433</v>
      </c>
      <c r="C18" s="440">
        <v>5128447</v>
      </c>
      <c r="D18" s="187" t="s">
        <v>12</v>
      </c>
      <c r="E18" s="296" t="s">
        <v>347</v>
      </c>
      <c r="F18" s="446">
        <v>800</v>
      </c>
      <c r="G18" s="410">
        <v>984194</v>
      </c>
      <c r="H18" s="411">
        <v>984226</v>
      </c>
      <c r="I18" s="331">
        <f>G18-H18</f>
        <v>-32</v>
      </c>
      <c r="J18" s="331">
        <f t="shared" si="1"/>
        <v>-25600</v>
      </c>
      <c r="K18" s="331">
        <f t="shared" si="2"/>
        <v>-0.0256</v>
      </c>
      <c r="L18" s="410">
        <v>994683</v>
      </c>
      <c r="M18" s="411">
        <v>994489</v>
      </c>
      <c r="N18" s="411">
        <f>L18-M18</f>
        <v>194</v>
      </c>
      <c r="O18" s="411">
        <f t="shared" si="4"/>
        <v>155200</v>
      </c>
      <c r="P18" s="411">
        <f t="shared" si="5"/>
        <v>0.1552</v>
      </c>
      <c r="Q18" s="669"/>
    </row>
    <row r="19" spans="1:17" ht="18" customHeight="1">
      <c r="A19" s="181"/>
      <c r="B19" s="189" t="s">
        <v>380</v>
      </c>
      <c r="C19" s="183"/>
      <c r="D19" s="187"/>
      <c r="E19" s="296"/>
      <c r="F19" s="188"/>
      <c r="G19" s="122"/>
      <c r="H19" s="477"/>
      <c r="I19" s="548"/>
      <c r="J19" s="548"/>
      <c r="K19" s="548"/>
      <c r="L19" s="480"/>
      <c r="M19" s="74"/>
      <c r="N19" s="538"/>
      <c r="O19" s="538"/>
      <c r="P19" s="538"/>
      <c r="Q19" s="171"/>
    </row>
    <row r="20" spans="1:17" ht="18" customHeight="1">
      <c r="A20" s="181">
        <v>11</v>
      </c>
      <c r="B20" s="182" t="s">
        <v>198</v>
      </c>
      <c r="C20" s="183">
        <v>4865124</v>
      </c>
      <c r="D20" s="184" t="s">
        <v>12</v>
      </c>
      <c r="E20" s="296" t="s">
        <v>347</v>
      </c>
      <c r="F20" s="188">
        <v>100</v>
      </c>
      <c r="G20" s="407">
        <v>5131</v>
      </c>
      <c r="H20" s="408">
        <v>4774</v>
      </c>
      <c r="I20" s="548">
        <f aca="true" t="shared" si="6" ref="I20:I27">G20-H20</f>
        <v>357</v>
      </c>
      <c r="J20" s="548">
        <f t="shared" si="1"/>
        <v>35700</v>
      </c>
      <c r="K20" s="548">
        <f t="shared" si="2"/>
        <v>0.0357</v>
      </c>
      <c r="L20" s="407">
        <v>401614</v>
      </c>
      <c r="M20" s="408">
        <v>400312</v>
      </c>
      <c r="N20" s="538">
        <f aca="true" t="shared" si="7" ref="N20:N27">L20-M20</f>
        <v>1302</v>
      </c>
      <c r="O20" s="538">
        <f t="shared" si="4"/>
        <v>130200</v>
      </c>
      <c r="P20" s="538">
        <f t="shared" si="5"/>
        <v>0.1302</v>
      </c>
      <c r="Q20" s="171"/>
    </row>
    <row r="21" spans="1:17" s="616" customFormat="1" ht="13.5" customHeight="1">
      <c r="A21" s="181">
        <v>12</v>
      </c>
      <c r="B21" s="182" t="s">
        <v>199</v>
      </c>
      <c r="C21" s="183">
        <v>4865131</v>
      </c>
      <c r="D21" s="187" t="s">
        <v>12</v>
      </c>
      <c r="E21" s="296" t="s">
        <v>347</v>
      </c>
      <c r="F21" s="188">
        <v>75</v>
      </c>
      <c r="G21" s="410">
        <v>989718</v>
      </c>
      <c r="H21" s="411">
        <v>988792</v>
      </c>
      <c r="I21" s="640">
        <f>G21-H21</f>
        <v>926</v>
      </c>
      <c r="J21" s="640">
        <f>$F21*I21</f>
        <v>69450</v>
      </c>
      <c r="K21" s="640">
        <f>J21/1000000</f>
        <v>0.06945</v>
      </c>
      <c r="L21" s="410">
        <v>4781</v>
      </c>
      <c r="M21" s="411">
        <v>4153</v>
      </c>
      <c r="N21" s="331">
        <f>L21-M21</f>
        <v>628</v>
      </c>
      <c r="O21" s="331">
        <f>$F21*N21</f>
        <v>47100</v>
      </c>
      <c r="P21" s="331">
        <f>O21/1000000</f>
        <v>0.0471</v>
      </c>
      <c r="Q21" s="638"/>
    </row>
    <row r="22" spans="1:17" ht="18" customHeight="1">
      <c r="A22" s="181">
        <v>13</v>
      </c>
      <c r="B22" s="185" t="s">
        <v>200</v>
      </c>
      <c r="C22" s="183">
        <v>4865126</v>
      </c>
      <c r="D22" s="187" t="s">
        <v>12</v>
      </c>
      <c r="E22" s="296" t="s">
        <v>347</v>
      </c>
      <c r="F22" s="188">
        <v>100</v>
      </c>
      <c r="G22" s="407">
        <v>26107</v>
      </c>
      <c r="H22" s="408">
        <v>25216</v>
      </c>
      <c r="I22" s="548">
        <f t="shared" si="6"/>
        <v>891</v>
      </c>
      <c r="J22" s="548">
        <f t="shared" si="1"/>
        <v>89100</v>
      </c>
      <c r="K22" s="548">
        <f t="shared" si="2"/>
        <v>0.0891</v>
      </c>
      <c r="L22" s="407">
        <v>380272</v>
      </c>
      <c r="M22" s="408">
        <v>379265</v>
      </c>
      <c r="N22" s="538">
        <f t="shared" si="7"/>
        <v>1007</v>
      </c>
      <c r="O22" s="538">
        <f t="shared" si="4"/>
        <v>100700</v>
      </c>
      <c r="P22" s="538">
        <f t="shared" si="5"/>
        <v>0.1007</v>
      </c>
      <c r="Q22" s="171"/>
    </row>
    <row r="23" spans="1:17" s="616" customFormat="1" ht="18" customHeight="1">
      <c r="A23" s="181">
        <v>14</v>
      </c>
      <c r="B23" s="182" t="s">
        <v>201</v>
      </c>
      <c r="C23" s="183">
        <v>4865178</v>
      </c>
      <c r="D23" s="187" t="s">
        <v>12</v>
      </c>
      <c r="E23" s="296" t="s">
        <v>347</v>
      </c>
      <c r="F23" s="188">
        <v>375</v>
      </c>
      <c r="G23" s="410">
        <v>998604</v>
      </c>
      <c r="H23" s="411">
        <v>998637</v>
      </c>
      <c r="I23" s="548">
        <f>G23-H23</f>
        <v>-33</v>
      </c>
      <c r="J23" s="548">
        <f>$F23*I23</f>
        <v>-12375</v>
      </c>
      <c r="K23" s="548">
        <f>J23/1000000</f>
        <v>-0.012375</v>
      </c>
      <c r="L23" s="410">
        <v>999751</v>
      </c>
      <c r="M23" s="411">
        <v>999727</v>
      </c>
      <c r="N23" s="542">
        <f>L23-M23</f>
        <v>24</v>
      </c>
      <c r="O23" s="542">
        <f>$F23*N23</f>
        <v>9000</v>
      </c>
      <c r="P23" s="542">
        <f>O23/1000000</f>
        <v>0.009</v>
      </c>
      <c r="Q23" s="620"/>
    </row>
    <row r="24" spans="1:17" s="616" customFormat="1" ht="18" customHeight="1">
      <c r="A24" s="181">
        <v>15</v>
      </c>
      <c r="B24" s="182" t="s">
        <v>202</v>
      </c>
      <c r="C24" s="183">
        <v>4865128</v>
      </c>
      <c r="D24" s="187" t="s">
        <v>12</v>
      </c>
      <c r="E24" s="296" t="s">
        <v>347</v>
      </c>
      <c r="F24" s="188">
        <v>100</v>
      </c>
      <c r="G24" s="410">
        <v>991058</v>
      </c>
      <c r="H24" s="411">
        <v>991035</v>
      </c>
      <c r="I24" s="548">
        <f t="shared" si="6"/>
        <v>23</v>
      </c>
      <c r="J24" s="548">
        <f t="shared" si="1"/>
        <v>2300</v>
      </c>
      <c r="K24" s="548">
        <f t="shared" si="2"/>
        <v>0.0023</v>
      </c>
      <c r="L24" s="410">
        <v>315859</v>
      </c>
      <c r="M24" s="411">
        <v>315452</v>
      </c>
      <c r="N24" s="542">
        <f t="shared" si="7"/>
        <v>407</v>
      </c>
      <c r="O24" s="542">
        <f t="shared" si="4"/>
        <v>40700</v>
      </c>
      <c r="P24" s="542">
        <f t="shared" si="5"/>
        <v>0.0407</v>
      </c>
      <c r="Q24" s="620"/>
    </row>
    <row r="25" spans="1:17" s="616" customFormat="1" ht="18" customHeight="1">
      <c r="A25" s="181">
        <v>16</v>
      </c>
      <c r="B25" s="182" t="s">
        <v>203</v>
      </c>
      <c r="C25" s="183">
        <v>4865129</v>
      </c>
      <c r="D25" s="184" t="s">
        <v>12</v>
      </c>
      <c r="E25" s="296" t="s">
        <v>347</v>
      </c>
      <c r="F25" s="188">
        <v>100</v>
      </c>
      <c r="G25" s="410">
        <v>4094</v>
      </c>
      <c r="H25" s="411">
        <v>4278</v>
      </c>
      <c r="I25" s="548">
        <f t="shared" si="6"/>
        <v>-184</v>
      </c>
      <c r="J25" s="548">
        <f t="shared" si="1"/>
        <v>-18400</v>
      </c>
      <c r="K25" s="548">
        <f t="shared" si="2"/>
        <v>-0.0184</v>
      </c>
      <c r="L25" s="410">
        <v>198155</v>
      </c>
      <c r="M25" s="411">
        <v>198241</v>
      </c>
      <c r="N25" s="542">
        <f t="shared" si="7"/>
        <v>-86</v>
      </c>
      <c r="O25" s="542">
        <f t="shared" si="4"/>
        <v>-8600</v>
      </c>
      <c r="P25" s="542">
        <f t="shared" si="5"/>
        <v>-0.0086</v>
      </c>
      <c r="Q25" s="620"/>
    </row>
    <row r="26" spans="1:17" s="616" customFormat="1" ht="18" customHeight="1">
      <c r="A26" s="181">
        <v>17</v>
      </c>
      <c r="B26" s="182" t="s">
        <v>204</v>
      </c>
      <c r="C26" s="183">
        <v>4865130</v>
      </c>
      <c r="D26" s="187" t="s">
        <v>12</v>
      </c>
      <c r="E26" s="296" t="s">
        <v>347</v>
      </c>
      <c r="F26" s="188">
        <v>100</v>
      </c>
      <c r="G26" s="410">
        <v>6551</v>
      </c>
      <c r="H26" s="411">
        <v>7123</v>
      </c>
      <c r="I26" s="548">
        <f t="shared" si="6"/>
        <v>-572</v>
      </c>
      <c r="J26" s="548">
        <f t="shared" si="1"/>
        <v>-57200</v>
      </c>
      <c r="K26" s="548">
        <f t="shared" si="2"/>
        <v>-0.0572</v>
      </c>
      <c r="L26" s="410">
        <v>257985</v>
      </c>
      <c r="M26" s="411">
        <v>258062</v>
      </c>
      <c r="N26" s="542">
        <f t="shared" si="7"/>
        <v>-77</v>
      </c>
      <c r="O26" s="542">
        <f t="shared" si="4"/>
        <v>-7700</v>
      </c>
      <c r="P26" s="542">
        <f t="shared" si="5"/>
        <v>-0.0077</v>
      </c>
      <c r="Q26" s="620"/>
    </row>
    <row r="27" spans="1:17" s="616" customFormat="1" ht="18" customHeight="1">
      <c r="A27" s="181">
        <v>18</v>
      </c>
      <c r="B27" s="182" t="s">
        <v>205</v>
      </c>
      <c r="C27" s="183">
        <v>4865132</v>
      </c>
      <c r="D27" s="187" t="s">
        <v>12</v>
      </c>
      <c r="E27" s="296" t="s">
        <v>347</v>
      </c>
      <c r="F27" s="188">
        <v>100</v>
      </c>
      <c r="G27" s="410">
        <v>70246</v>
      </c>
      <c r="H27" s="411">
        <v>68259</v>
      </c>
      <c r="I27" s="548">
        <f t="shared" si="6"/>
        <v>1987</v>
      </c>
      <c r="J27" s="548">
        <f t="shared" si="1"/>
        <v>198700</v>
      </c>
      <c r="K27" s="548">
        <f t="shared" si="2"/>
        <v>0.1987</v>
      </c>
      <c r="L27" s="410">
        <v>714526</v>
      </c>
      <c r="M27" s="411">
        <v>713798</v>
      </c>
      <c r="N27" s="542">
        <f t="shared" si="7"/>
        <v>728</v>
      </c>
      <c r="O27" s="542">
        <f t="shared" si="4"/>
        <v>72800</v>
      </c>
      <c r="P27" s="542">
        <f t="shared" si="5"/>
        <v>0.0728</v>
      </c>
      <c r="Q27" s="621"/>
    </row>
    <row r="28" spans="1:17" ht="18" customHeight="1">
      <c r="A28" s="181"/>
      <c r="B28" s="190" t="s">
        <v>206</v>
      </c>
      <c r="C28" s="183"/>
      <c r="D28" s="187"/>
      <c r="E28" s="296"/>
      <c r="F28" s="188"/>
      <c r="G28" s="122"/>
      <c r="H28" s="477"/>
      <c r="I28" s="548"/>
      <c r="J28" s="548"/>
      <c r="K28" s="548"/>
      <c r="L28" s="480"/>
      <c r="M28" s="74"/>
      <c r="N28" s="538"/>
      <c r="O28" s="538"/>
      <c r="P28" s="538"/>
      <c r="Q28" s="171"/>
    </row>
    <row r="29" spans="1:17" s="616" customFormat="1" ht="18" customHeight="1">
      <c r="A29" s="181">
        <v>19</v>
      </c>
      <c r="B29" s="182" t="s">
        <v>207</v>
      </c>
      <c r="C29" s="183">
        <v>4865037</v>
      </c>
      <c r="D29" s="187" t="s">
        <v>12</v>
      </c>
      <c r="E29" s="296" t="s">
        <v>347</v>
      </c>
      <c r="F29" s="188">
        <v>1100</v>
      </c>
      <c r="G29" s="410">
        <v>0</v>
      </c>
      <c r="H29" s="411">
        <v>0</v>
      </c>
      <c r="I29" s="548">
        <f>G29-H29</f>
        <v>0</v>
      </c>
      <c r="J29" s="548">
        <f t="shared" si="1"/>
        <v>0</v>
      </c>
      <c r="K29" s="548">
        <f t="shared" si="2"/>
        <v>0</v>
      </c>
      <c r="L29" s="410">
        <v>100269</v>
      </c>
      <c r="M29" s="411">
        <v>98474</v>
      </c>
      <c r="N29" s="542">
        <f>L29-M29</f>
        <v>1795</v>
      </c>
      <c r="O29" s="542">
        <f t="shared" si="4"/>
        <v>1974500</v>
      </c>
      <c r="P29" s="542">
        <f t="shared" si="5"/>
        <v>1.9745</v>
      </c>
      <c r="Q29" s="620"/>
    </row>
    <row r="30" spans="1:17" s="616" customFormat="1" ht="18" customHeight="1">
      <c r="A30" s="181">
        <v>20</v>
      </c>
      <c r="B30" s="182" t="s">
        <v>208</v>
      </c>
      <c r="C30" s="183">
        <v>4865038</v>
      </c>
      <c r="D30" s="187" t="s">
        <v>12</v>
      </c>
      <c r="E30" s="296" t="s">
        <v>347</v>
      </c>
      <c r="F30" s="188">
        <v>1000</v>
      </c>
      <c r="G30" s="410">
        <v>999986</v>
      </c>
      <c r="H30" s="411">
        <v>1000009</v>
      </c>
      <c r="I30" s="548">
        <f>G30-H30</f>
        <v>-23</v>
      </c>
      <c r="J30" s="548">
        <f t="shared" si="1"/>
        <v>-23000</v>
      </c>
      <c r="K30" s="548">
        <f t="shared" si="2"/>
        <v>-0.023</v>
      </c>
      <c r="L30" s="410">
        <v>42761</v>
      </c>
      <c r="M30" s="411">
        <v>42506</v>
      </c>
      <c r="N30" s="542">
        <f>L30-M30</f>
        <v>255</v>
      </c>
      <c r="O30" s="542">
        <f t="shared" si="4"/>
        <v>255000</v>
      </c>
      <c r="P30" s="542">
        <f t="shared" si="5"/>
        <v>0.255</v>
      </c>
      <c r="Q30" s="620"/>
    </row>
    <row r="31" spans="1:17" s="616" customFormat="1" ht="18" customHeight="1">
      <c r="A31" s="181">
        <v>21</v>
      </c>
      <c r="B31" s="182" t="s">
        <v>209</v>
      </c>
      <c r="C31" s="183">
        <v>4865039</v>
      </c>
      <c r="D31" s="187" t="s">
        <v>12</v>
      </c>
      <c r="E31" s="296" t="s">
        <v>347</v>
      </c>
      <c r="F31" s="188">
        <v>1100</v>
      </c>
      <c r="G31" s="410">
        <v>0</v>
      </c>
      <c r="H31" s="411">
        <v>0</v>
      </c>
      <c r="I31" s="548">
        <f>G31-H31</f>
        <v>0</v>
      </c>
      <c r="J31" s="548">
        <f t="shared" si="1"/>
        <v>0</v>
      </c>
      <c r="K31" s="548">
        <f t="shared" si="2"/>
        <v>0</v>
      </c>
      <c r="L31" s="410">
        <v>146366</v>
      </c>
      <c r="M31" s="411">
        <v>146376</v>
      </c>
      <c r="N31" s="542">
        <f>L31-M31</f>
        <v>-10</v>
      </c>
      <c r="O31" s="542">
        <f t="shared" si="4"/>
        <v>-11000</v>
      </c>
      <c r="P31" s="542">
        <f t="shared" si="5"/>
        <v>-0.011</v>
      </c>
      <c r="Q31" s="620"/>
    </row>
    <row r="32" spans="1:17" s="616" customFormat="1" ht="18" customHeight="1">
      <c r="A32" s="181">
        <v>22</v>
      </c>
      <c r="B32" s="185" t="s">
        <v>210</v>
      </c>
      <c r="C32" s="183">
        <v>4865040</v>
      </c>
      <c r="D32" s="187" t="s">
        <v>12</v>
      </c>
      <c r="E32" s="296" t="s">
        <v>347</v>
      </c>
      <c r="F32" s="188">
        <v>1000</v>
      </c>
      <c r="G32" s="410">
        <v>2897</v>
      </c>
      <c r="H32" s="411">
        <v>2881</v>
      </c>
      <c r="I32" s="640">
        <f>G32-H32</f>
        <v>16</v>
      </c>
      <c r="J32" s="640">
        <f t="shared" si="1"/>
        <v>16000</v>
      </c>
      <c r="K32" s="640">
        <f t="shared" si="2"/>
        <v>0.016</v>
      </c>
      <c r="L32" s="410">
        <v>56675</v>
      </c>
      <c r="M32" s="411">
        <v>56379</v>
      </c>
      <c r="N32" s="331">
        <f>L32-M32</f>
        <v>296</v>
      </c>
      <c r="O32" s="331">
        <f t="shared" si="4"/>
        <v>296000</v>
      </c>
      <c r="P32" s="331">
        <f t="shared" si="5"/>
        <v>0.296</v>
      </c>
      <c r="Q32" s="620"/>
    </row>
    <row r="33" spans="1:17" ht="18" customHeight="1">
      <c r="A33" s="181"/>
      <c r="B33" s="190"/>
      <c r="C33" s="183"/>
      <c r="D33" s="187"/>
      <c r="E33" s="296"/>
      <c r="F33" s="188"/>
      <c r="G33" s="122"/>
      <c r="H33" s="74"/>
      <c r="I33" s="547"/>
      <c r="J33" s="547"/>
      <c r="K33" s="549">
        <f>SUM(K29:K32)</f>
        <v>-0.006999999999999999</v>
      </c>
      <c r="L33" s="205"/>
      <c r="M33" s="74"/>
      <c r="N33" s="538"/>
      <c r="O33" s="538"/>
      <c r="P33" s="597">
        <f>SUM(P29:P32)</f>
        <v>2.5144999999999995</v>
      </c>
      <c r="Q33" s="171"/>
    </row>
    <row r="34" spans="1:17" ht="18" customHeight="1">
      <c r="A34" s="181"/>
      <c r="B34" s="189" t="s">
        <v>119</v>
      </c>
      <c r="C34" s="183"/>
      <c r="D34" s="184"/>
      <c r="E34" s="296"/>
      <c r="F34" s="188"/>
      <c r="G34" s="122"/>
      <c r="H34" s="74"/>
      <c r="I34" s="547"/>
      <c r="J34" s="547"/>
      <c r="K34" s="547"/>
      <c r="L34" s="205"/>
      <c r="M34" s="74"/>
      <c r="N34" s="538"/>
      <c r="O34" s="538"/>
      <c r="P34" s="538"/>
      <c r="Q34" s="171"/>
    </row>
    <row r="35" spans="1:17" s="616" customFormat="1" ht="18" customHeight="1">
      <c r="A35" s="181">
        <v>23</v>
      </c>
      <c r="B35" s="701" t="s">
        <v>401</v>
      </c>
      <c r="C35" s="183">
        <v>4864845</v>
      </c>
      <c r="D35" s="182" t="s">
        <v>12</v>
      </c>
      <c r="E35" s="182" t="s">
        <v>347</v>
      </c>
      <c r="F35" s="188">
        <v>2000</v>
      </c>
      <c r="G35" s="410">
        <v>6309</v>
      </c>
      <c r="H35" s="411">
        <v>6305</v>
      </c>
      <c r="I35" s="548">
        <f>G35-H35</f>
        <v>4</v>
      </c>
      <c r="J35" s="548">
        <f t="shared" si="1"/>
        <v>8000</v>
      </c>
      <c r="K35" s="548">
        <f t="shared" si="2"/>
        <v>0.008</v>
      </c>
      <c r="L35" s="410">
        <v>74026</v>
      </c>
      <c r="M35" s="411">
        <v>73938</v>
      </c>
      <c r="N35" s="542">
        <f>L35-M35</f>
        <v>88</v>
      </c>
      <c r="O35" s="542">
        <f t="shared" si="4"/>
        <v>176000</v>
      </c>
      <c r="P35" s="542">
        <f t="shared" si="5"/>
        <v>0.176</v>
      </c>
      <c r="Q35" s="697"/>
    </row>
    <row r="36" spans="1:17" s="616" customFormat="1" ht="18">
      <c r="A36" s="181">
        <v>24</v>
      </c>
      <c r="B36" s="182" t="s">
        <v>182</v>
      </c>
      <c r="C36" s="183">
        <v>4864862</v>
      </c>
      <c r="D36" s="187" t="s">
        <v>12</v>
      </c>
      <c r="E36" s="296" t="s">
        <v>347</v>
      </c>
      <c r="F36" s="188">
        <v>1000</v>
      </c>
      <c r="G36" s="410">
        <v>14788</v>
      </c>
      <c r="H36" s="411">
        <v>14823</v>
      </c>
      <c r="I36" s="548">
        <f>G36-H36</f>
        <v>-35</v>
      </c>
      <c r="J36" s="548">
        <f t="shared" si="1"/>
        <v>-35000</v>
      </c>
      <c r="K36" s="548">
        <f t="shared" si="2"/>
        <v>-0.035</v>
      </c>
      <c r="L36" s="410">
        <v>279</v>
      </c>
      <c r="M36" s="411">
        <v>422</v>
      </c>
      <c r="N36" s="542">
        <f>L36-M36</f>
        <v>-143</v>
      </c>
      <c r="O36" s="542">
        <f t="shared" si="4"/>
        <v>-143000</v>
      </c>
      <c r="P36" s="542">
        <f t="shared" si="5"/>
        <v>-0.143</v>
      </c>
      <c r="Q36" s="633"/>
    </row>
    <row r="37" spans="1:17" s="616" customFormat="1" ht="18" customHeight="1">
      <c r="A37" s="181">
        <v>25</v>
      </c>
      <c r="B37" s="185" t="s">
        <v>183</v>
      </c>
      <c r="C37" s="183">
        <v>4865142</v>
      </c>
      <c r="D37" s="187" t="s">
        <v>12</v>
      </c>
      <c r="E37" s="296" t="s">
        <v>347</v>
      </c>
      <c r="F37" s="188">
        <v>500</v>
      </c>
      <c r="G37" s="410">
        <v>906633</v>
      </c>
      <c r="H37" s="411">
        <v>906622</v>
      </c>
      <c r="I37" s="548">
        <f>G37-H37</f>
        <v>11</v>
      </c>
      <c r="J37" s="548">
        <f t="shared" si="1"/>
        <v>5500</v>
      </c>
      <c r="K37" s="548">
        <f t="shared" si="2"/>
        <v>0.0055</v>
      </c>
      <c r="L37" s="410">
        <v>58674</v>
      </c>
      <c r="M37" s="411">
        <v>58070</v>
      </c>
      <c r="N37" s="542">
        <f>L37-M37</f>
        <v>604</v>
      </c>
      <c r="O37" s="542">
        <f t="shared" si="4"/>
        <v>302000</v>
      </c>
      <c r="P37" s="542">
        <f t="shared" si="5"/>
        <v>0.302</v>
      </c>
      <c r="Q37" s="633"/>
    </row>
    <row r="38" spans="1:17" s="616" customFormat="1" ht="18" customHeight="1">
      <c r="A38" s="181">
        <v>26</v>
      </c>
      <c r="B38" s="185" t="s">
        <v>409</v>
      </c>
      <c r="C38" s="183">
        <v>5128435</v>
      </c>
      <c r="D38" s="187" t="s">
        <v>12</v>
      </c>
      <c r="E38" s="296" t="s">
        <v>347</v>
      </c>
      <c r="F38" s="188">
        <v>400</v>
      </c>
      <c r="G38" s="410">
        <v>994836</v>
      </c>
      <c r="H38" s="411">
        <v>994836</v>
      </c>
      <c r="I38" s="640">
        <f>G38-H38</f>
        <v>0</v>
      </c>
      <c r="J38" s="640">
        <f>$F38*I38</f>
        <v>0</v>
      </c>
      <c r="K38" s="640">
        <f>J38/1000000</f>
        <v>0</v>
      </c>
      <c r="L38" s="410">
        <v>2916</v>
      </c>
      <c r="M38" s="411">
        <v>2916</v>
      </c>
      <c r="N38" s="331">
        <f>L38-M38</f>
        <v>0</v>
      </c>
      <c r="O38" s="331">
        <f>$F38*N38</f>
        <v>0</v>
      </c>
      <c r="P38" s="331">
        <f>O38/1000000</f>
        <v>0</v>
      </c>
      <c r="Q38" s="617"/>
    </row>
    <row r="39" spans="1:17" s="616" customFormat="1" ht="18" customHeight="1">
      <c r="A39" s="181"/>
      <c r="B39" s="190" t="s">
        <v>187</v>
      </c>
      <c r="C39" s="183"/>
      <c r="D39" s="187"/>
      <c r="E39" s="296"/>
      <c r="F39" s="188"/>
      <c r="G39" s="122"/>
      <c r="H39" s="477"/>
      <c r="I39" s="548"/>
      <c r="J39" s="548"/>
      <c r="K39" s="548"/>
      <c r="L39" s="480"/>
      <c r="M39" s="477"/>
      <c r="N39" s="542"/>
      <c r="O39" s="542"/>
      <c r="P39" s="542"/>
      <c r="Q39" s="673"/>
    </row>
    <row r="40" spans="1:17" s="616" customFormat="1" ht="17.25" customHeight="1">
      <c r="A40" s="181">
        <v>27</v>
      </c>
      <c r="B40" s="182" t="s">
        <v>400</v>
      </c>
      <c r="C40" s="183">
        <v>4864892</v>
      </c>
      <c r="D40" s="187" t="s">
        <v>12</v>
      </c>
      <c r="E40" s="296" t="s">
        <v>347</v>
      </c>
      <c r="F40" s="188">
        <v>-500</v>
      </c>
      <c r="G40" s="410">
        <v>999574</v>
      </c>
      <c r="H40" s="411">
        <v>999574</v>
      </c>
      <c r="I40" s="548">
        <f>G40-H40</f>
        <v>0</v>
      </c>
      <c r="J40" s="548">
        <f t="shared" si="1"/>
        <v>0</v>
      </c>
      <c r="K40" s="548">
        <f t="shared" si="2"/>
        <v>0</v>
      </c>
      <c r="L40" s="410">
        <v>17076</v>
      </c>
      <c r="M40" s="411">
        <v>17076</v>
      </c>
      <c r="N40" s="542">
        <f>L40-M40</f>
        <v>0</v>
      </c>
      <c r="O40" s="542">
        <f t="shared" si="4"/>
        <v>0</v>
      </c>
      <c r="P40" s="542">
        <f t="shared" si="5"/>
        <v>0</v>
      </c>
      <c r="Q40" s="673"/>
    </row>
    <row r="41" spans="1:17" s="616" customFormat="1" ht="17.25" customHeight="1">
      <c r="A41" s="181">
        <v>28</v>
      </c>
      <c r="B41" s="182" t="s">
        <v>403</v>
      </c>
      <c r="C41" s="183">
        <v>4865048</v>
      </c>
      <c r="D41" s="187" t="s">
        <v>12</v>
      </c>
      <c r="E41" s="296" t="s">
        <v>347</v>
      </c>
      <c r="F41" s="186">
        <v>-250</v>
      </c>
      <c r="G41" s="410">
        <v>999871</v>
      </c>
      <c r="H41" s="411">
        <v>999871</v>
      </c>
      <c r="I41" s="640">
        <f>G41-H41</f>
        <v>0</v>
      </c>
      <c r="J41" s="640">
        <f>$F41*I41</f>
        <v>0</v>
      </c>
      <c r="K41" s="640">
        <f>J41/1000000</f>
        <v>0</v>
      </c>
      <c r="L41" s="410">
        <v>999883</v>
      </c>
      <c r="M41" s="411">
        <v>999883</v>
      </c>
      <c r="N41" s="331">
        <f>L41-M41</f>
        <v>0</v>
      </c>
      <c r="O41" s="331">
        <f>$F41*N41</f>
        <v>0</v>
      </c>
      <c r="P41" s="331">
        <f>O41/1000000</f>
        <v>0</v>
      </c>
      <c r="Q41" s="673"/>
    </row>
    <row r="42" spans="1:17" s="646" customFormat="1" ht="17.25" customHeight="1" thickBot="1">
      <c r="A42" s="194">
        <v>29</v>
      </c>
      <c r="B42" s="759" t="s">
        <v>119</v>
      </c>
      <c r="C42" s="194">
        <v>4902508</v>
      </c>
      <c r="D42" s="194" t="s">
        <v>12</v>
      </c>
      <c r="E42" s="194" t="s">
        <v>347</v>
      </c>
      <c r="F42" s="611">
        <v>833.33</v>
      </c>
      <c r="G42" s="192">
        <v>0</v>
      </c>
      <c r="H42" s="194">
        <v>0</v>
      </c>
      <c r="I42" s="194">
        <f>G42-H42</f>
        <v>0</v>
      </c>
      <c r="J42" s="194">
        <f>$F42*I42</f>
        <v>0</v>
      </c>
      <c r="K42" s="194">
        <f>J42/1000000</f>
        <v>0</v>
      </c>
      <c r="L42" s="192">
        <v>0</v>
      </c>
      <c r="M42" s="194">
        <v>0</v>
      </c>
      <c r="N42" s="194">
        <f>L42-M42</f>
        <v>0</v>
      </c>
      <c r="O42" s="194">
        <f>$F42*N42</f>
        <v>0</v>
      </c>
      <c r="P42" s="194">
        <f>O42/1000000</f>
        <v>0</v>
      </c>
      <c r="Q42" s="711"/>
    </row>
    <row r="43" spans="1:2" s="616" customFormat="1" ht="16.5" customHeight="1" thickBot="1" thickTop="1">
      <c r="A43" s="181"/>
      <c r="B43" s="610"/>
    </row>
    <row r="44" spans="1:17" s="616" customFormat="1" ht="18" customHeight="1" thickTop="1">
      <c r="A44" s="180"/>
      <c r="B44" s="182"/>
      <c r="C44" s="183"/>
      <c r="D44" s="184"/>
      <c r="E44" s="296"/>
      <c r="F44" s="183"/>
      <c r="G44" s="183"/>
      <c r="H44" s="477"/>
      <c r="I44" s="477"/>
      <c r="J44" s="477"/>
      <c r="K44" s="477"/>
      <c r="L44" s="712"/>
      <c r="M44" s="477"/>
      <c r="N44" s="477"/>
      <c r="O44" s="477"/>
      <c r="P44" s="477"/>
      <c r="Q44" s="634"/>
    </row>
    <row r="45" spans="1:17" s="616" customFormat="1" ht="21" customHeight="1" thickBot="1">
      <c r="A45" s="201"/>
      <c r="B45" s="484"/>
      <c r="C45" s="194"/>
      <c r="D45" s="196"/>
      <c r="E45" s="193"/>
      <c r="F45" s="194"/>
      <c r="G45" s="194"/>
      <c r="H45" s="713"/>
      <c r="I45" s="713"/>
      <c r="J45" s="713"/>
      <c r="K45" s="713"/>
      <c r="L45" s="713"/>
      <c r="M45" s="713"/>
      <c r="N45" s="713"/>
      <c r="O45" s="713"/>
      <c r="P45" s="713"/>
      <c r="Q45" s="714" t="str">
        <f>NDPL!Q1</f>
        <v>MAY-2016</v>
      </c>
    </row>
    <row r="46" spans="1:17" s="616" customFormat="1" ht="21.75" customHeight="1" thickTop="1">
      <c r="A46" s="178"/>
      <c r="B46" s="487" t="s">
        <v>349</v>
      </c>
      <c r="C46" s="183"/>
      <c r="D46" s="184"/>
      <c r="E46" s="296"/>
      <c r="F46" s="183"/>
      <c r="G46" s="488"/>
      <c r="H46" s="477"/>
      <c r="I46" s="477"/>
      <c r="J46" s="477"/>
      <c r="K46" s="477"/>
      <c r="L46" s="488"/>
      <c r="M46" s="477"/>
      <c r="N46" s="477"/>
      <c r="O46" s="477"/>
      <c r="P46" s="715"/>
      <c r="Q46" s="716"/>
    </row>
    <row r="47" spans="1:17" s="616" customFormat="1" ht="21" customHeight="1">
      <c r="A47" s="181"/>
      <c r="B47" s="609" t="s">
        <v>393</v>
      </c>
      <c r="C47" s="183"/>
      <c r="D47" s="184"/>
      <c r="E47" s="296"/>
      <c r="F47" s="183"/>
      <c r="G47" s="122"/>
      <c r="H47" s="477"/>
      <c r="I47" s="477"/>
      <c r="J47" s="477"/>
      <c r="K47" s="477"/>
      <c r="L47" s="122"/>
      <c r="M47" s="477"/>
      <c r="N47" s="477"/>
      <c r="O47" s="477"/>
      <c r="P47" s="477"/>
      <c r="Q47" s="717"/>
    </row>
    <row r="48" spans="1:17" s="616" customFormat="1" ht="18">
      <c r="A48" s="181">
        <v>30</v>
      </c>
      <c r="B48" s="182" t="s">
        <v>394</v>
      </c>
      <c r="C48" s="183">
        <v>5128418</v>
      </c>
      <c r="D48" s="187" t="s">
        <v>12</v>
      </c>
      <c r="E48" s="296" t="s">
        <v>347</v>
      </c>
      <c r="F48" s="183">
        <v>-1000</v>
      </c>
      <c r="G48" s="410">
        <v>951254</v>
      </c>
      <c r="H48" s="411">
        <v>951810</v>
      </c>
      <c r="I48" s="542">
        <f>G48-H48</f>
        <v>-556</v>
      </c>
      <c r="J48" s="542">
        <f t="shared" si="1"/>
        <v>556000</v>
      </c>
      <c r="K48" s="542">
        <f t="shared" si="2"/>
        <v>0.556</v>
      </c>
      <c r="L48" s="410">
        <v>972775</v>
      </c>
      <c r="M48" s="411">
        <v>973046</v>
      </c>
      <c r="N48" s="542">
        <f>L48-M48</f>
        <v>-271</v>
      </c>
      <c r="O48" s="542">
        <f t="shared" si="4"/>
        <v>271000</v>
      </c>
      <c r="P48" s="542">
        <f t="shared" si="5"/>
        <v>0.271</v>
      </c>
      <c r="Q48" s="718"/>
    </row>
    <row r="49" spans="1:17" s="616" customFormat="1" ht="18">
      <c r="A49" s="181">
        <v>31</v>
      </c>
      <c r="B49" s="182" t="s">
        <v>405</v>
      </c>
      <c r="C49" s="183">
        <v>5128421</v>
      </c>
      <c r="D49" s="187" t="s">
        <v>12</v>
      </c>
      <c r="E49" s="296" t="s">
        <v>347</v>
      </c>
      <c r="F49" s="183">
        <v>-1000</v>
      </c>
      <c r="G49" s="410">
        <v>986991</v>
      </c>
      <c r="H49" s="411">
        <v>987522</v>
      </c>
      <c r="I49" s="337">
        <f>G49-H49</f>
        <v>-531</v>
      </c>
      <c r="J49" s="337">
        <f>$F49*I49</f>
        <v>531000</v>
      </c>
      <c r="K49" s="337">
        <f>J49/1000000</f>
        <v>0.531</v>
      </c>
      <c r="L49" s="410">
        <v>996787</v>
      </c>
      <c r="M49" s="411">
        <v>997074</v>
      </c>
      <c r="N49" s="337">
        <f>L49-M49</f>
        <v>-287</v>
      </c>
      <c r="O49" s="337">
        <f>$F49*N49</f>
        <v>287000</v>
      </c>
      <c r="P49" s="337">
        <f>O49/1000000</f>
        <v>0.287</v>
      </c>
      <c r="Q49" s="718"/>
    </row>
    <row r="50" spans="1:17" s="616" customFormat="1" ht="18">
      <c r="A50" s="181"/>
      <c r="B50" s="609" t="s">
        <v>397</v>
      </c>
      <c r="C50" s="183"/>
      <c r="D50" s="187"/>
      <c r="E50" s="296"/>
      <c r="F50" s="183"/>
      <c r="G50" s="410"/>
      <c r="H50" s="411"/>
      <c r="I50" s="542"/>
      <c r="J50" s="542"/>
      <c r="K50" s="542"/>
      <c r="L50" s="410"/>
      <c r="M50" s="411"/>
      <c r="N50" s="542"/>
      <c r="O50" s="542"/>
      <c r="P50" s="542"/>
      <c r="Q50" s="718"/>
    </row>
    <row r="51" spans="1:17" s="616" customFormat="1" ht="18">
      <c r="A51" s="181">
        <v>32</v>
      </c>
      <c r="B51" s="182" t="s">
        <v>394</v>
      </c>
      <c r="C51" s="183">
        <v>5128422</v>
      </c>
      <c r="D51" s="187" t="s">
        <v>12</v>
      </c>
      <c r="E51" s="296" t="s">
        <v>347</v>
      </c>
      <c r="F51" s="183">
        <v>-1000</v>
      </c>
      <c r="G51" s="410">
        <v>964809</v>
      </c>
      <c r="H51" s="411">
        <v>965229</v>
      </c>
      <c r="I51" s="542">
        <f>G51-H51</f>
        <v>-420</v>
      </c>
      <c r="J51" s="542">
        <f t="shared" si="1"/>
        <v>420000</v>
      </c>
      <c r="K51" s="542">
        <f t="shared" si="2"/>
        <v>0.42</v>
      </c>
      <c r="L51" s="410">
        <v>980710</v>
      </c>
      <c r="M51" s="411">
        <v>981319</v>
      </c>
      <c r="N51" s="542">
        <f>L51-M51</f>
        <v>-609</v>
      </c>
      <c r="O51" s="542">
        <f t="shared" si="4"/>
        <v>609000</v>
      </c>
      <c r="P51" s="542">
        <f t="shared" si="5"/>
        <v>0.609</v>
      </c>
      <c r="Q51" s="718"/>
    </row>
    <row r="52" spans="1:17" s="616" customFormat="1" ht="18">
      <c r="A52" s="181">
        <v>33</v>
      </c>
      <c r="B52" s="182" t="s">
        <v>405</v>
      </c>
      <c r="C52" s="183">
        <v>5128428</v>
      </c>
      <c r="D52" s="187" t="s">
        <v>12</v>
      </c>
      <c r="E52" s="296" t="s">
        <v>347</v>
      </c>
      <c r="F52" s="183">
        <v>-1000</v>
      </c>
      <c r="G52" s="410">
        <v>979720</v>
      </c>
      <c r="H52" s="411">
        <v>980159</v>
      </c>
      <c r="I52" s="542">
        <f>G52-H52</f>
        <v>-439</v>
      </c>
      <c r="J52" s="542">
        <f>$F52*I52</f>
        <v>439000</v>
      </c>
      <c r="K52" s="542">
        <f>J52/1000000</f>
        <v>0.439</v>
      </c>
      <c r="L52" s="410">
        <v>992514</v>
      </c>
      <c r="M52" s="411">
        <v>993117</v>
      </c>
      <c r="N52" s="542">
        <f>L52-M52</f>
        <v>-603</v>
      </c>
      <c r="O52" s="542">
        <f>$F52*N52</f>
        <v>603000</v>
      </c>
      <c r="P52" s="542">
        <f>O52/1000000</f>
        <v>0.603</v>
      </c>
      <c r="Q52" s="718"/>
    </row>
    <row r="53" spans="1:17" s="616" customFormat="1" ht="18" customHeight="1">
      <c r="A53" s="181"/>
      <c r="B53" s="189" t="s">
        <v>188</v>
      </c>
      <c r="C53" s="183"/>
      <c r="D53" s="184"/>
      <c r="E53" s="296"/>
      <c r="F53" s="188"/>
      <c r="G53" s="122"/>
      <c r="H53" s="477"/>
      <c r="I53" s="477"/>
      <c r="J53" s="477"/>
      <c r="K53" s="477"/>
      <c r="L53" s="480"/>
      <c r="M53" s="477"/>
      <c r="N53" s="477"/>
      <c r="O53" s="477"/>
      <c r="P53" s="477"/>
      <c r="Q53" s="620"/>
    </row>
    <row r="54" spans="1:17" s="616" customFormat="1" ht="18">
      <c r="A54" s="181">
        <v>34</v>
      </c>
      <c r="B54" s="191" t="s">
        <v>212</v>
      </c>
      <c r="C54" s="183">
        <v>4865133</v>
      </c>
      <c r="D54" s="187" t="s">
        <v>12</v>
      </c>
      <c r="E54" s="296" t="s">
        <v>347</v>
      </c>
      <c r="F54" s="188">
        <v>100</v>
      </c>
      <c r="G54" s="410">
        <v>378985</v>
      </c>
      <c r="H54" s="411">
        <v>382998</v>
      </c>
      <c r="I54" s="542">
        <f>G54-H54</f>
        <v>-4013</v>
      </c>
      <c r="J54" s="542">
        <f t="shared" si="1"/>
        <v>-401300</v>
      </c>
      <c r="K54" s="542">
        <f t="shared" si="2"/>
        <v>-0.4013</v>
      </c>
      <c r="L54" s="410">
        <v>49451</v>
      </c>
      <c r="M54" s="411">
        <v>49584</v>
      </c>
      <c r="N54" s="542">
        <f>L54-M54</f>
        <v>-133</v>
      </c>
      <c r="O54" s="542">
        <f t="shared" si="4"/>
        <v>-13300</v>
      </c>
      <c r="P54" s="542">
        <f t="shared" si="5"/>
        <v>-0.0133</v>
      </c>
      <c r="Q54" s="620"/>
    </row>
    <row r="55" spans="1:17" s="616" customFormat="1" ht="18" customHeight="1">
      <c r="A55" s="181"/>
      <c r="B55" s="189" t="s">
        <v>190</v>
      </c>
      <c r="C55" s="183"/>
      <c r="D55" s="187"/>
      <c r="E55" s="296"/>
      <c r="F55" s="188"/>
      <c r="G55" s="122"/>
      <c r="H55" s="477"/>
      <c r="I55" s="542"/>
      <c r="J55" s="542"/>
      <c r="K55" s="542"/>
      <c r="L55" s="480"/>
      <c r="M55" s="477"/>
      <c r="N55" s="542"/>
      <c r="O55" s="542"/>
      <c r="P55" s="542"/>
      <c r="Q55" s="620"/>
    </row>
    <row r="56" spans="1:17" s="616" customFormat="1" ht="18" customHeight="1">
      <c r="A56" s="181">
        <v>35</v>
      </c>
      <c r="B56" s="182" t="s">
        <v>177</v>
      </c>
      <c r="C56" s="183">
        <v>4865076</v>
      </c>
      <c r="D56" s="187" t="s">
        <v>12</v>
      </c>
      <c r="E56" s="296" t="s">
        <v>347</v>
      </c>
      <c r="F56" s="188">
        <v>100</v>
      </c>
      <c r="G56" s="410">
        <v>4208</v>
      </c>
      <c r="H56" s="411">
        <v>4091</v>
      </c>
      <c r="I56" s="337">
        <f>G56-H56</f>
        <v>117</v>
      </c>
      <c r="J56" s="337">
        <f>$F56*I56</f>
        <v>11700</v>
      </c>
      <c r="K56" s="337">
        <f>J56/1000000</f>
        <v>0.0117</v>
      </c>
      <c r="L56" s="410">
        <v>24040</v>
      </c>
      <c r="M56" s="411">
        <v>23741</v>
      </c>
      <c r="N56" s="337">
        <f>L56-M56</f>
        <v>299</v>
      </c>
      <c r="O56" s="337">
        <f>$F56*N56</f>
        <v>29900</v>
      </c>
      <c r="P56" s="337">
        <f>O56/1000000</f>
        <v>0.0299</v>
      </c>
      <c r="Q56" s="620"/>
    </row>
    <row r="57" spans="1:17" s="616" customFormat="1" ht="18" customHeight="1">
      <c r="A57" s="181">
        <v>36</v>
      </c>
      <c r="B57" s="185" t="s">
        <v>191</v>
      </c>
      <c r="C57" s="183">
        <v>4865077</v>
      </c>
      <c r="D57" s="187" t="s">
        <v>12</v>
      </c>
      <c r="E57" s="296" t="s">
        <v>347</v>
      </c>
      <c r="F57" s="188">
        <v>100</v>
      </c>
      <c r="G57" s="122"/>
      <c r="H57" s="477"/>
      <c r="I57" s="542">
        <f>G57-H57</f>
        <v>0</v>
      </c>
      <c r="J57" s="542">
        <f t="shared" si="1"/>
        <v>0</v>
      </c>
      <c r="K57" s="542">
        <f t="shared" si="2"/>
        <v>0</v>
      </c>
      <c r="L57" s="480"/>
      <c r="M57" s="477"/>
      <c r="N57" s="542">
        <f>L57-M57</f>
        <v>0</v>
      </c>
      <c r="O57" s="542">
        <f t="shared" si="4"/>
        <v>0</v>
      </c>
      <c r="P57" s="542">
        <f t="shared" si="5"/>
        <v>0</v>
      </c>
      <c r="Q57" s="620"/>
    </row>
    <row r="58" spans="1:17" s="616" customFormat="1" ht="18" customHeight="1">
      <c r="A58" s="181"/>
      <c r="B58" s="189" t="s">
        <v>171</v>
      </c>
      <c r="C58" s="183"/>
      <c r="D58" s="187"/>
      <c r="E58" s="296"/>
      <c r="F58" s="188"/>
      <c r="G58" s="122"/>
      <c r="H58" s="477"/>
      <c r="I58" s="542"/>
      <c r="J58" s="542"/>
      <c r="K58" s="542"/>
      <c r="L58" s="480"/>
      <c r="M58" s="477"/>
      <c r="N58" s="542"/>
      <c r="O58" s="542"/>
      <c r="P58" s="542"/>
      <c r="Q58" s="620"/>
    </row>
    <row r="59" spans="1:17" s="616" customFormat="1" ht="18" customHeight="1">
      <c r="A59" s="181">
        <v>37</v>
      </c>
      <c r="B59" s="182" t="s">
        <v>184</v>
      </c>
      <c r="C59" s="183">
        <v>4865093</v>
      </c>
      <c r="D59" s="187" t="s">
        <v>12</v>
      </c>
      <c r="E59" s="296" t="s">
        <v>347</v>
      </c>
      <c r="F59" s="188">
        <v>100</v>
      </c>
      <c r="G59" s="410">
        <v>79337</v>
      </c>
      <c r="H59" s="411">
        <v>79278</v>
      </c>
      <c r="I59" s="542">
        <f>G59-H59</f>
        <v>59</v>
      </c>
      <c r="J59" s="542">
        <f t="shared" si="1"/>
        <v>5900</v>
      </c>
      <c r="K59" s="542">
        <f t="shared" si="2"/>
        <v>0.0059</v>
      </c>
      <c r="L59" s="410">
        <v>69113</v>
      </c>
      <c r="M59" s="411">
        <v>68584</v>
      </c>
      <c r="N59" s="542">
        <f>L59-M59</f>
        <v>529</v>
      </c>
      <c r="O59" s="542">
        <f t="shared" si="4"/>
        <v>52900</v>
      </c>
      <c r="P59" s="542">
        <f t="shared" si="5"/>
        <v>0.0529</v>
      </c>
      <c r="Q59" s="620"/>
    </row>
    <row r="60" spans="1:17" s="616" customFormat="1" ht="19.5" customHeight="1">
      <c r="A60" s="181">
        <v>38</v>
      </c>
      <c r="B60" s="185" t="s">
        <v>185</v>
      </c>
      <c r="C60" s="183">
        <v>4865094</v>
      </c>
      <c r="D60" s="187" t="s">
        <v>12</v>
      </c>
      <c r="E60" s="296" t="s">
        <v>347</v>
      </c>
      <c r="F60" s="188">
        <v>100</v>
      </c>
      <c r="G60" s="410">
        <v>87605</v>
      </c>
      <c r="H60" s="411">
        <v>87542</v>
      </c>
      <c r="I60" s="542">
        <f>G60-H60</f>
        <v>63</v>
      </c>
      <c r="J60" s="542">
        <f t="shared" si="1"/>
        <v>6300</v>
      </c>
      <c r="K60" s="542">
        <f t="shared" si="2"/>
        <v>0.0063</v>
      </c>
      <c r="L60" s="410">
        <v>68558</v>
      </c>
      <c r="M60" s="411">
        <v>67375</v>
      </c>
      <c r="N60" s="542">
        <f>L60-M60</f>
        <v>1183</v>
      </c>
      <c r="O60" s="542">
        <f t="shared" si="4"/>
        <v>118300</v>
      </c>
      <c r="P60" s="542">
        <f t="shared" si="5"/>
        <v>0.1183</v>
      </c>
      <c r="Q60" s="620"/>
    </row>
    <row r="61" spans="1:17" s="616" customFormat="1" ht="22.5" customHeight="1">
      <c r="A61" s="181">
        <v>39</v>
      </c>
      <c r="B61" s="191" t="s">
        <v>211</v>
      </c>
      <c r="C61" s="183">
        <v>5269199</v>
      </c>
      <c r="D61" s="187" t="s">
        <v>12</v>
      </c>
      <c r="E61" s="296" t="s">
        <v>347</v>
      </c>
      <c r="F61" s="188">
        <v>100</v>
      </c>
      <c r="G61" s="607">
        <v>17583</v>
      </c>
      <c r="H61" s="608">
        <v>17533</v>
      </c>
      <c r="I61" s="615">
        <f>G61-H61</f>
        <v>50</v>
      </c>
      <c r="J61" s="615">
        <f>$F61*I61</f>
        <v>5000</v>
      </c>
      <c r="K61" s="615">
        <f>J61/1000000</f>
        <v>0.005</v>
      </c>
      <c r="L61" s="607">
        <v>13990</v>
      </c>
      <c r="M61" s="608">
        <v>11637</v>
      </c>
      <c r="N61" s="615">
        <f>L61-M61</f>
        <v>2353</v>
      </c>
      <c r="O61" s="615">
        <f>$F61*N61</f>
        <v>235300</v>
      </c>
      <c r="P61" s="615">
        <f>O61/1000000</f>
        <v>0.2353</v>
      </c>
      <c r="Q61" s="758"/>
    </row>
    <row r="62" spans="1:17" s="616" customFormat="1" ht="19.5" customHeight="1">
      <c r="A62" s="181"/>
      <c r="B62" s="189" t="s">
        <v>177</v>
      </c>
      <c r="C62" s="183"/>
      <c r="D62" s="187"/>
      <c r="E62" s="184"/>
      <c r="F62" s="188"/>
      <c r="G62" s="410"/>
      <c r="H62" s="411"/>
      <c r="I62" s="542"/>
      <c r="J62" s="542"/>
      <c r="K62" s="542"/>
      <c r="L62" s="480"/>
      <c r="M62" s="477"/>
      <c r="N62" s="542"/>
      <c r="O62" s="542"/>
      <c r="P62" s="542"/>
      <c r="Q62" s="620"/>
    </row>
    <row r="63" spans="1:17" s="616" customFormat="1" ht="18">
      <c r="A63" s="181">
        <v>40</v>
      </c>
      <c r="B63" s="182" t="s">
        <v>178</v>
      </c>
      <c r="C63" s="183">
        <v>4865143</v>
      </c>
      <c r="D63" s="187" t="s">
        <v>12</v>
      </c>
      <c r="E63" s="184" t="s">
        <v>13</v>
      </c>
      <c r="F63" s="188">
        <v>100</v>
      </c>
      <c r="G63" s="410">
        <v>139941</v>
      </c>
      <c r="H63" s="411">
        <v>139013</v>
      </c>
      <c r="I63" s="542">
        <f>G63-H63</f>
        <v>928</v>
      </c>
      <c r="J63" s="542">
        <f t="shared" si="1"/>
        <v>92800</v>
      </c>
      <c r="K63" s="542">
        <f t="shared" si="2"/>
        <v>0.0928</v>
      </c>
      <c r="L63" s="410">
        <v>911861</v>
      </c>
      <c r="M63" s="411">
        <v>910763</v>
      </c>
      <c r="N63" s="542">
        <f>L63-M63</f>
        <v>1098</v>
      </c>
      <c r="O63" s="542">
        <f t="shared" si="4"/>
        <v>109800</v>
      </c>
      <c r="P63" s="542">
        <f t="shared" si="5"/>
        <v>0.1098</v>
      </c>
      <c r="Q63" s="666"/>
    </row>
    <row r="64" spans="1:20" s="616" customFormat="1" ht="18" customHeight="1" thickBot="1">
      <c r="A64" s="192"/>
      <c r="B64" s="193"/>
      <c r="C64" s="194"/>
      <c r="D64" s="195"/>
      <c r="E64" s="196"/>
      <c r="F64" s="197"/>
      <c r="G64" s="198"/>
      <c r="H64" s="195"/>
      <c r="I64" s="201"/>
      <c r="J64" s="201"/>
      <c r="K64" s="201"/>
      <c r="L64" s="719"/>
      <c r="M64" s="195"/>
      <c r="N64" s="201"/>
      <c r="O64" s="201"/>
      <c r="P64" s="201"/>
      <c r="Q64" s="720"/>
      <c r="R64" s="106"/>
      <c r="S64" s="106"/>
      <c r="T64" s="106"/>
    </row>
    <row r="65" spans="1:20" s="616" customFormat="1" ht="15.75" customHeight="1" thickTop="1">
      <c r="A65" s="721"/>
      <c r="B65" s="721"/>
      <c r="C65" s="721"/>
      <c r="D65" s="721"/>
      <c r="E65" s="721"/>
      <c r="F65" s="721"/>
      <c r="G65" s="721"/>
      <c r="H65" s="721"/>
      <c r="I65" s="721"/>
      <c r="J65" s="721"/>
      <c r="K65" s="721"/>
      <c r="L65" s="721"/>
      <c r="M65" s="721"/>
      <c r="N65" s="721"/>
      <c r="O65" s="721"/>
      <c r="P65" s="721"/>
      <c r="Q65" s="106"/>
      <c r="R65" s="106"/>
      <c r="S65" s="106"/>
      <c r="T65" s="106"/>
    </row>
    <row r="66" spans="1:20" s="616" customFormat="1" ht="24" thickBot="1">
      <c r="A66" s="475" t="s">
        <v>367</v>
      </c>
      <c r="G66" s="676"/>
      <c r="H66" s="676"/>
      <c r="I66" s="51" t="s">
        <v>398</v>
      </c>
      <c r="J66" s="676"/>
      <c r="K66" s="676"/>
      <c r="L66" s="676"/>
      <c r="M66" s="676"/>
      <c r="N66" s="51" t="s">
        <v>399</v>
      </c>
      <c r="O66" s="676"/>
      <c r="P66" s="676"/>
      <c r="R66" s="106"/>
      <c r="S66" s="106"/>
      <c r="T66" s="106"/>
    </row>
    <row r="67" spans="1:20" s="616" customFormat="1" ht="39.75" thickBot="1" thickTop="1">
      <c r="A67" s="722" t="s">
        <v>8</v>
      </c>
      <c r="B67" s="723" t="s">
        <v>9</v>
      </c>
      <c r="C67" s="724" t="s">
        <v>1</v>
      </c>
      <c r="D67" s="724" t="s">
        <v>2</v>
      </c>
      <c r="E67" s="724" t="s">
        <v>3</v>
      </c>
      <c r="F67" s="724" t="s">
        <v>10</v>
      </c>
      <c r="G67" s="722" t="str">
        <f>G5</f>
        <v>FINAL READING 01/06/2016</v>
      </c>
      <c r="H67" s="724" t="str">
        <f>H5</f>
        <v>INTIAL READING 01/05/2016</v>
      </c>
      <c r="I67" s="724" t="s">
        <v>4</v>
      </c>
      <c r="J67" s="724" t="s">
        <v>5</v>
      </c>
      <c r="K67" s="724" t="s">
        <v>6</v>
      </c>
      <c r="L67" s="722" t="str">
        <f>G67</f>
        <v>FINAL READING 01/06/2016</v>
      </c>
      <c r="M67" s="724" t="str">
        <f>H67</f>
        <v>INTIAL READING 01/05/2016</v>
      </c>
      <c r="N67" s="724" t="s">
        <v>4</v>
      </c>
      <c r="O67" s="724" t="s">
        <v>5</v>
      </c>
      <c r="P67" s="724" t="s">
        <v>6</v>
      </c>
      <c r="Q67" s="725" t="s">
        <v>310</v>
      </c>
      <c r="R67" s="106"/>
      <c r="S67" s="106"/>
      <c r="T67" s="106"/>
    </row>
    <row r="68" spans="1:20" s="616" customFormat="1" ht="15.75" customHeight="1" thickTop="1">
      <c r="A68" s="726"/>
      <c r="B68" s="727"/>
      <c r="C68" s="727"/>
      <c r="D68" s="727"/>
      <c r="E68" s="727"/>
      <c r="F68" s="728"/>
      <c r="G68" s="727"/>
      <c r="H68" s="727"/>
      <c r="I68" s="727"/>
      <c r="J68" s="727"/>
      <c r="K68" s="728"/>
      <c r="L68" s="727"/>
      <c r="M68" s="727"/>
      <c r="N68" s="727"/>
      <c r="O68" s="727"/>
      <c r="P68" s="727"/>
      <c r="Q68" s="729"/>
      <c r="R68" s="106"/>
      <c r="S68" s="106"/>
      <c r="T68" s="106"/>
    </row>
    <row r="69" spans="1:20" s="616" customFormat="1" ht="15.75" customHeight="1">
      <c r="A69" s="730"/>
      <c r="B69" s="374" t="s">
        <v>364</v>
      </c>
      <c r="C69" s="401"/>
      <c r="D69" s="422"/>
      <c r="E69" s="393"/>
      <c r="F69" s="188"/>
      <c r="G69" s="185"/>
      <c r="H69" s="185"/>
      <c r="I69" s="185"/>
      <c r="J69" s="185"/>
      <c r="K69" s="185"/>
      <c r="L69" s="730"/>
      <c r="M69" s="185"/>
      <c r="N69" s="185"/>
      <c r="O69" s="185"/>
      <c r="P69" s="185"/>
      <c r="Q69" s="638"/>
      <c r="R69" s="106"/>
      <c r="S69" s="106"/>
      <c r="T69" s="106"/>
    </row>
    <row r="70" spans="1:20" s="616" customFormat="1" ht="15.75" customHeight="1">
      <c r="A70" s="181">
        <v>1</v>
      </c>
      <c r="B70" s="182" t="s">
        <v>365</v>
      </c>
      <c r="C70" s="183">
        <v>4902555</v>
      </c>
      <c r="D70" s="422" t="s">
        <v>12</v>
      </c>
      <c r="E70" s="393" t="s">
        <v>347</v>
      </c>
      <c r="F70" s="188">
        <v>-75</v>
      </c>
      <c r="G70" s="410">
        <v>3562</v>
      </c>
      <c r="H70" s="411">
        <v>3554</v>
      </c>
      <c r="I70" s="331">
        <f>G70-H70</f>
        <v>8</v>
      </c>
      <c r="J70" s="331">
        <f>$F70*I70</f>
        <v>-600</v>
      </c>
      <c r="K70" s="331">
        <f>J70/1000000</f>
        <v>-0.0006</v>
      </c>
      <c r="L70" s="410">
        <v>8777</v>
      </c>
      <c r="M70" s="411">
        <v>7505</v>
      </c>
      <c r="N70" s="331">
        <f>L70-M70</f>
        <v>1272</v>
      </c>
      <c r="O70" s="331">
        <f>$F70*N70</f>
        <v>-95400</v>
      </c>
      <c r="P70" s="331">
        <f>O70/1000000</f>
        <v>-0.0954</v>
      </c>
      <c r="Q70" s="638"/>
      <c r="R70" s="106"/>
      <c r="S70" s="106"/>
      <c r="T70" s="106"/>
    </row>
    <row r="71" spans="1:20" s="679" customFormat="1" ht="15.75" customHeight="1" thickBot="1">
      <c r="A71" s="192">
        <v>2</v>
      </c>
      <c r="B71" s="610" t="s">
        <v>366</v>
      </c>
      <c r="C71" s="194">
        <v>4902581</v>
      </c>
      <c r="D71" s="195" t="s">
        <v>12</v>
      </c>
      <c r="E71" s="196" t="s">
        <v>347</v>
      </c>
      <c r="F71" s="201">
        <v>-100</v>
      </c>
      <c r="G71" s="731">
        <v>1047</v>
      </c>
      <c r="H71" s="201">
        <v>1042</v>
      </c>
      <c r="I71" s="201">
        <f>G71-H71</f>
        <v>5</v>
      </c>
      <c r="J71" s="201">
        <f>$F71*I71</f>
        <v>-500</v>
      </c>
      <c r="K71" s="201">
        <f>J71/1000000</f>
        <v>-0.0005</v>
      </c>
      <c r="L71" s="192">
        <v>2568</v>
      </c>
      <c r="M71" s="201">
        <v>1820</v>
      </c>
      <c r="N71" s="201">
        <f>L71-M71</f>
        <v>748</v>
      </c>
      <c r="O71" s="201">
        <f>$F71*N71</f>
        <v>-74800</v>
      </c>
      <c r="P71" s="201">
        <f>O71/1000000</f>
        <v>-0.0748</v>
      </c>
      <c r="Q71" s="720"/>
      <c r="R71" s="298"/>
      <c r="S71" s="298"/>
      <c r="T71" s="298"/>
    </row>
    <row r="72" spans="1:20" s="616" customFormat="1" ht="15.75" customHeight="1" thickTop="1">
      <c r="A72" s="721"/>
      <c r="B72" s="721"/>
      <c r="C72" s="721"/>
      <c r="D72" s="721"/>
      <c r="E72" s="721"/>
      <c r="F72" s="721"/>
      <c r="G72" s="721"/>
      <c r="H72" s="721"/>
      <c r="I72" s="721"/>
      <c r="J72" s="721"/>
      <c r="K72" s="721"/>
      <c r="L72" s="721"/>
      <c r="M72" s="721"/>
      <c r="N72" s="721"/>
      <c r="O72" s="721"/>
      <c r="P72" s="721"/>
      <c r="Q72" s="106"/>
      <c r="R72" s="106"/>
      <c r="S72" s="106"/>
      <c r="T72" s="106"/>
    </row>
    <row r="73" spans="1:20" ht="15.75" customHeight="1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8"/>
      <c r="R73" s="88"/>
      <c r="S73" s="88"/>
      <c r="T73" s="88"/>
    </row>
    <row r="74" spans="1:16" ht="25.5" customHeight="1">
      <c r="A74" s="199" t="s">
        <v>339</v>
      </c>
      <c r="B74" s="85"/>
      <c r="C74" s="86"/>
      <c r="D74" s="85"/>
      <c r="E74" s="85"/>
      <c r="F74" s="85"/>
      <c r="G74" s="85"/>
      <c r="H74" s="85"/>
      <c r="I74" s="85"/>
      <c r="J74" s="85"/>
      <c r="K74" s="598">
        <f>SUM(K9:K64)+SUM(K70:K71)-K33</f>
        <v>1.8476749999999997</v>
      </c>
      <c r="L74" s="599"/>
      <c r="M74" s="599"/>
      <c r="N74" s="599"/>
      <c r="O74" s="599"/>
      <c r="P74" s="598">
        <f>SUM(P9:P64)+SUM(P70:P71)-P33</f>
        <v>5.523699999999998</v>
      </c>
    </row>
    <row r="75" spans="1:16" ht="12.75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</row>
    <row r="76" spans="1:16" ht="9.75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</row>
    <row r="77" spans="1:16" ht="12.75" hidden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</row>
    <row r="78" spans="1:16" ht="23.25" customHeight="1" thickBot="1">
      <c r="A78" s="85"/>
      <c r="B78" s="85"/>
      <c r="C78" s="282"/>
      <c r="D78" s="85"/>
      <c r="E78" s="85"/>
      <c r="F78" s="85"/>
      <c r="G78" s="85"/>
      <c r="H78" s="85"/>
      <c r="I78" s="85"/>
      <c r="J78" s="284"/>
      <c r="K78" s="299" t="s">
        <v>340</v>
      </c>
      <c r="L78" s="85"/>
      <c r="M78" s="85"/>
      <c r="N78" s="85"/>
      <c r="O78" s="85"/>
      <c r="P78" s="299" t="s">
        <v>341</v>
      </c>
    </row>
    <row r="79" spans="1:17" ht="20.25">
      <c r="A79" s="279"/>
      <c r="B79" s="280"/>
      <c r="C79" s="199"/>
      <c r="D79" s="52"/>
      <c r="E79" s="52"/>
      <c r="F79" s="52"/>
      <c r="G79" s="52"/>
      <c r="H79" s="52"/>
      <c r="I79" s="52"/>
      <c r="J79" s="281"/>
      <c r="K79" s="280"/>
      <c r="L79" s="280"/>
      <c r="M79" s="280"/>
      <c r="N79" s="280"/>
      <c r="O79" s="280"/>
      <c r="P79" s="280"/>
      <c r="Q79" s="53"/>
    </row>
    <row r="80" spans="1:17" ht="20.25">
      <c r="A80" s="283"/>
      <c r="B80" s="199" t="s">
        <v>337</v>
      </c>
      <c r="C80" s="199"/>
      <c r="D80" s="274"/>
      <c r="E80" s="274"/>
      <c r="F80" s="274"/>
      <c r="G80" s="274"/>
      <c r="H80" s="274"/>
      <c r="I80" s="274"/>
      <c r="J80" s="274"/>
      <c r="K80" s="600">
        <f>K74</f>
        <v>1.8476749999999997</v>
      </c>
      <c r="L80" s="601"/>
      <c r="M80" s="601"/>
      <c r="N80" s="601"/>
      <c r="O80" s="601"/>
      <c r="P80" s="600">
        <f>P74</f>
        <v>5.523699999999998</v>
      </c>
      <c r="Q80" s="54"/>
    </row>
    <row r="81" spans="1:17" ht="20.25">
      <c r="A81" s="283"/>
      <c r="B81" s="199"/>
      <c r="C81" s="199"/>
      <c r="D81" s="274"/>
      <c r="E81" s="274"/>
      <c r="F81" s="274"/>
      <c r="G81" s="274"/>
      <c r="H81" s="274"/>
      <c r="I81" s="276"/>
      <c r="J81" s="123"/>
      <c r="K81" s="73"/>
      <c r="L81" s="73"/>
      <c r="M81" s="73"/>
      <c r="N81" s="73"/>
      <c r="O81" s="73"/>
      <c r="P81" s="73"/>
      <c r="Q81" s="54"/>
    </row>
    <row r="82" spans="1:17" ht="20.25">
      <c r="A82" s="283"/>
      <c r="B82" s="199" t="s">
        <v>330</v>
      </c>
      <c r="C82" s="199"/>
      <c r="D82" s="274"/>
      <c r="E82" s="274"/>
      <c r="F82" s="274"/>
      <c r="G82" s="274"/>
      <c r="H82" s="274"/>
      <c r="I82" s="274"/>
      <c r="J82" s="274"/>
      <c r="K82" s="600">
        <f>'STEPPED UP GENCO'!K41</f>
        <v>0.044789625</v>
      </c>
      <c r="L82" s="600"/>
      <c r="M82" s="600"/>
      <c r="N82" s="600"/>
      <c r="O82" s="600"/>
      <c r="P82" s="600">
        <f>'STEPPED UP GENCO'!P41</f>
        <v>-0.21542641200000007</v>
      </c>
      <c r="Q82" s="54"/>
    </row>
    <row r="83" spans="1:17" ht="20.25">
      <c r="A83" s="283"/>
      <c r="B83" s="199"/>
      <c r="C83" s="199"/>
      <c r="D83" s="277"/>
      <c r="E83" s="277"/>
      <c r="F83" s="277"/>
      <c r="G83" s="277"/>
      <c r="H83" s="277"/>
      <c r="I83" s="278"/>
      <c r="J83" s="273"/>
      <c r="K83" s="19"/>
      <c r="L83" s="19"/>
      <c r="M83" s="19"/>
      <c r="N83" s="19"/>
      <c r="O83" s="19"/>
      <c r="P83" s="19"/>
      <c r="Q83" s="54"/>
    </row>
    <row r="84" spans="1:17" ht="20.25">
      <c r="A84" s="283"/>
      <c r="B84" s="199" t="s">
        <v>338</v>
      </c>
      <c r="C84" s="199"/>
      <c r="D84" s="19"/>
      <c r="E84" s="19"/>
      <c r="F84" s="19"/>
      <c r="G84" s="19"/>
      <c r="H84" s="19"/>
      <c r="I84" s="19"/>
      <c r="J84" s="19"/>
      <c r="K84" s="286">
        <f>SUM(K80:K83)</f>
        <v>1.8924646249999997</v>
      </c>
      <c r="L84" s="19"/>
      <c r="M84" s="19"/>
      <c r="N84" s="19"/>
      <c r="O84" s="19"/>
      <c r="P84" s="455">
        <f>SUM(P80:P83)</f>
        <v>5.308273587999998</v>
      </c>
      <c r="Q84" s="54"/>
    </row>
    <row r="85" spans="1:17" ht="20.25">
      <c r="A85" s="261"/>
      <c r="B85" s="19"/>
      <c r="C85" s="19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54"/>
    </row>
    <row r="86" spans="1:17" ht="13.5" thickBot="1">
      <c r="A86" s="262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17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29">
      <selection activeCell="C45" sqref="C45"/>
    </sheetView>
  </sheetViews>
  <sheetFormatPr defaultColWidth="9.140625" defaultRowHeight="12.75"/>
  <cols>
    <col min="1" max="1" width="4.7109375" style="0" customWidth="1"/>
    <col min="2" max="2" width="26.7109375" style="0" customWidth="1"/>
    <col min="3" max="3" width="18.57421875" style="0" customWidth="1"/>
    <col min="4" max="4" width="12.8515625" style="0" customWidth="1"/>
    <col min="5" max="5" width="22.140625" style="0" customWidth="1"/>
    <col min="6" max="6" width="14.421875" style="0" customWidth="1"/>
    <col min="7" max="7" width="15.57421875" style="0" customWidth="1"/>
    <col min="8" max="8" width="15.28125" style="0" customWidth="1"/>
    <col min="9" max="9" width="15.00390625" style="0" customWidth="1"/>
    <col min="10" max="10" width="16.7109375" style="0" customWidth="1"/>
    <col min="11" max="11" width="16.57421875" style="0" customWidth="1"/>
    <col min="12" max="12" width="17.140625" style="0" customWidth="1"/>
    <col min="13" max="13" width="14.7109375" style="0" customWidth="1"/>
    <col min="14" max="14" width="15.7109375" style="0" customWidth="1"/>
    <col min="15" max="15" width="18.28125" style="0" customWidth="1"/>
    <col min="16" max="16" width="17.140625" style="0" customWidth="1"/>
    <col min="17" max="17" width="22.00390625" style="0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328" t="str">
        <f>NDPL!Q1</f>
        <v>MAY-2016</v>
      </c>
      <c r="Q2" s="328"/>
    </row>
    <row r="3" ht="23.25">
      <c r="A3" s="209" t="s">
        <v>215</v>
      </c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51.75" customHeight="1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6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6" t="s">
        <v>6</v>
      </c>
      <c r="Q5" s="200" t="s">
        <v>310</v>
      </c>
    </row>
    <row r="6" ht="14.25" thickBot="1" thickTop="1"/>
    <row r="7" spans="1:17" ht="24" customHeight="1" thickTop="1">
      <c r="A7" s="526" t="s">
        <v>232</v>
      </c>
      <c r="B7" s="64"/>
      <c r="C7" s="65"/>
      <c r="D7" s="65"/>
      <c r="E7" s="65"/>
      <c r="F7" s="65"/>
      <c r="G7" s="68"/>
      <c r="H7" s="67"/>
      <c r="I7" s="67"/>
      <c r="J7" s="67"/>
      <c r="K7" s="574"/>
      <c r="L7" s="511"/>
      <c r="M7" s="479"/>
      <c r="N7" s="67"/>
      <c r="O7" s="67"/>
      <c r="P7" s="585"/>
      <c r="Q7" s="170"/>
    </row>
    <row r="8" spans="1:17" ht="24" customHeight="1">
      <c r="A8" s="308" t="s">
        <v>216</v>
      </c>
      <c r="B8" s="208"/>
      <c r="C8" s="208"/>
      <c r="D8" s="208"/>
      <c r="E8" s="208"/>
      <c r="F8" s="208"/>
      <c r="G8" s="121"/>
      <c r="H8" s="73"/>
      <c r="I8" s="74"/>
      <c r="J8" s="74"/>
      <c r="K8" s="575"/>
      <c r="L8" s="205"/>
      <c r="M8" s="74"/>
      <c r="N8" s="74"/>
      <c r="O8" s="74"/>
      <c r="P8" s="586"/>
      <c r="Q8" s="171"/>
    </row>
    <row r="9" spans="1:17" ht="24" customHeight="1">
      <c r="A9" s="525" t="s">
        <v>217</v>
      </c>
      <c r="B9" s="208"/>
      <c r="C9" s="208"/>
      <c r="D9" s="208"/>
      <c r="E9" s="208"/>
      <c r="F9" s="208"/>
      <c r="G9" s="121"/>
      <c r="H9" s="73"/>
      <c r="I9" s="74"/>
      <c r="J9" s="74"/>
      <c r="K9" s="575"/>
      <c r="L9" s="205"/>
      <c r="M9" s="74"/>
      <c r="N9" s="74"/>
      <c r="O9" s="74"/>
      <c r="P9" s="586"/>
      <c r="Q9" s="171"/>
    </row>
    <row r="10" spans="1:17" ht="24" customHeight="1">
      <c r="A10" s="307">
        <v>1</v>
      </c>
      <c r="B10" s="310" t="s">
        <v>235</v>
      </c>
      <c r="C10" s="518">
        <v>4864848</v>
      </c>
      <c r="D10" s="312" t="s">
        <v>12</v>
      </c>
      <c r="E10" s="311" t="s">
        <v>347</v>
      </c>
      <c r="F10" s="312">
        <v>1000</v>
      </c>
      <c r="G10" s="550">
        <v>2479</v>
      </c>
      <c r="H10" s="551">
        <v>2479</v>
      </c>
      <c r="I10" s="522">
        <f aca="true" t="shared" si="0" ref="I10:I15">G10-H10</f>
        <v>0</v>
      </c>
      <c r="J10" s="522">
        <f aca="true" t="shared" si="1" ref="J10:J34">$F10*I10</f>
        <v>0</v>
      </c>
      <c r="K10" s="576">
        <f aca="true" t="shared" si="2" ref="K10:K34">J10/1000000</f>
        <v>0</v>
      </c>
      <c r="L10" s="550">
        <v>33841</v>
      </c>
      <c r="M10" s="551">
        <v>32653</v>
      </c>
      <c r="N10" s="522">
        <f aca="true" t="shared" si="3" ref="N10:N15">L10-M10</f>
        <v>1188</v>
      </c>
      <c r="O10" s="522">
        <f aca="true" t="shared" si="4" ref="O10:O34">$F10*N10</f>
        <v>1188000</v>
      </c>
      <c r="P10" s="587">
        <f aca="true" t="shared" si="5" ref="P10:P34">O10/1000000</f>
        <v>1.188</v>
      </c>
      <c r="Q10" s="171"/>
    </row>
    <row r="11" spans="1:17" ht="24" customHeight="1">
      <c r="A11" s="307">
        <v>2</v>
      </c>
      <c r="B11" s="310" t="s">
        <v>236</v>
      </c>
      <c r="C11" s="518">
        <v>4864849</v>
      </c>
      <c r="D11" s="312" t="s">
        <v>12</v>
      </c>
      <c r="E11" s="311" t="s">
        <v>347</v>
      </c>
      <c r="F11" s="312">
        <v>1000</v>
      </c>
      <c r="G11" s="550">
        <v>1487</v>
      </c>
      <c r="H11" s="551">
        <v>1487</v>
      </c>
      <c r="I11" s="522">
        <f t="shared" si="0"/>
        <v>0</v>
      </c>
      <c r="J11" s="522">
        <f t="shared" si="1"/>
        <v>0</v>
      </c>
      <c r="K11" s="576">
        <f t="shared" si="2"/>
        <v>0</v>
      </c>
      <c r="L11" s="550">
        <v>34511</v>
      </c>
      <c r="M11" s="551">
        <v>33478</v>
      </c>
      <c r="N11" s="522">
        <f t="shared" si="3"/>
        <v>1033</v>
      </c>
      <c r="O11" s="522">
        <f t="shared" si="4"/>
        <v>1033000</v>
      </c>
      <c r="P11" s="587">
        <f t="shared" si="5"/>
        <v>1.033</v>
      </c>
      <c r="Q11" s="171"/>
    </row>
    <row r="12" spans="1:17" ht="24" customHeight="1">
      <c r="A12" s="307">
        <v>3</v>
      </c>
      <c r="B12" s="310" t="s">
        <v>218</v>
      </c>
      <c r="C12" s="518">
        <v>4864846</v>
      </c>
      <c r="D12" s="312" t="s">
        <v>12</v>
      </c>
      <c r="E12" s="311" t="s">
        <v>347</v>
      </c>
      <c r="F12" s="312">
        <v>1000</v>
      </c>
      <c r="G12" s="550">
        <v>3949</v>
      </c>
      <c r="H12" s="551">
        <v>3949</v>
      </c>
      <c r="I12" s="522">
        <f t="shared" si="0"/>
        <v>0</v>
      </c>
      <c r="J12" s="522">
        <f t="shared" si="1"/>
        <v>0</v>
      </c>
      <c r="K12" s="576">
        <f t="shared" si="2"/>
        <v>0</v>
      </c>
      <c r="L12" s="550">
        <v>42904</v>
      </c>
      <c r="M12" s="551">
        <v>42144</v>
      </c>
      <c r="N12" s="522">
        <f t="shared" si="3"/>
        <v>760</v>
      </c>
      <c r="O12" s="522">
        <f t="shared" si="4"/>
        <v>760000</v>
      </c>
      <c r="P12" s="587">
        <f t="shared" si="5"/>
        <v>0.76</v>
      </c>
      <c r="Q12" s="171"/>
    </row>
    <row r="13" spans="1:17" s="616" customFormat="1" ht="24" customHeight="1">
      <c r="A13" s="307">
        <v>4</v>
      </c>
      <c r="B13" s="310" t="s">
        <v>219</v>
      </c>
      <c r="C13" s="518">
        <v>4864828</v>
      </c>
      <c r="D13" s="312" t="s">
        <v>12</v>
      </c>
      <c r="E13" s="311" t="s">
        <v>347</v>
      </c>
      <c r="F13" s="312">
        <v>133.333</v>
      </c>
      <c r="G13" s="612">
        <v>47</v>
      </c>
      <c r="H13" s="613">
        <v>47</v>
      </c>
      <c r="I13" s="614">
        <f>G13-H13</f>
        <v>0</v>
      </c>
      <c r="J13" s="614">
        <f>$F13*I13</f>
        <v>0</v>
      </c>
      <c r="K13" s="641">
        <f>J13/1000000</f>
        <v>0</v>
      </c>
      <c r="L13" s="612">
        <v>24345</v>
      </c>
      <c r="M13" s="613">
        <v>17546</v>
      </c>
      <c r="N13" s="614">
        <f>L13-M13</f>
        <v>6799</v>
      </c>
      <c r="O13" s="614">
        <f>$F13*N13</f>
        <v>906531.067</v>
      </c>
      <c r="P13" s="642">
        <f>O13/1000000</f>
        <v>0.9065310670000001</v>
      </c>
      <c r="Q13" s="620"/>
    </row>
    <row r="14" spans="1:17" s="616" customFormat="1" ht="24" customHeight="1">
      <c r="A14" s="307">
        <v>5</v>
      </c>
      <c r="B14" s="310" t="s">
        <v>407</v>
      </c>
      <c r="C14" s="518">
        <v>4864850</v>
      </c>
      <c r="D14" s="312" t="s">
        <v>12</v>
      </c>
      <c r="E14" s="311" t="s">
        <v>347</v>
      </c>
      <c r="F14" s="312">
        <v>1000</v>
      </c>
      <c r="G14" s="612">
        <v>5619</v>
      </c>
      <c r="H14" s="613">
        <v>5567</v>
      </c>
      <c r="I14" s="614">
        <f t="shared" si="0"/>
        <v>52</v>
      </c>
      <c r="J14" s="614">
        <f t="shared" si="1"/>
        <v>52000</v>
      </c>
      <c r="K14" s="641">
        <f t="shared" si="2"/>
        <v>0.052</v>
      </c>
      <c r="L14" s="612">
        <v>11226</v>
      </c>
      <c r="M14" s="613">
        <v>11077</v>
      </c>
      <c r="N14" s="614">
        <f t="shared" si="3"/>
        <v>149</v>
      </c>
      <c r="O14" s="614">
        <f t="shared" si="4"/>
        <v>149000</v>
      </c>
      <c r="P14" s="642">
        <f t="shared" si="5"/>
        <v>0.149</v>
      </c>
      <c r="Q14" s="620"/>
    </row>
    <row r="15" spans="1:17" s="616" customFormat="1" ht="24" customHeight="1">
      <c r="A15" s="307">
        <v>6</v>
      </c>
      <c r="B15" s="310" t="s">
        <v>406</v>
      </c>
      <c r="C15" s="518">
        <v>4864900</v>
      </c>
      <c r="D15" s="312" t="s">
        <v>12</v>
      </c>
      <c r="E15" s="311" t="s">
        <v>347</v>
      </c>
      <c r="F15" s="312">
        <v>500</v>
      </c>
      <c r="G15" s="612">
        <v>12641</v>
      </c>
      <c r="H15" s="613">
        <v>12642</v>
      </c>
      <c r="I15" s="614">
        <f t="shared" si="0"/>
        <v>-1</v>
      </c>
      <c r="J15" s="614">
        <f>$F15*I15</f>
        <v>-500</v>
      </c>
      <c r="K15" s="641">
        <f>J15/1000000</f>
        <v>-0.0005</v>
      </c>
      <c r="L15" s="612">
        <v>61096</v>
      </c>
      <c r="M15" s="613">
        <v>61142</v>
      </c>
      <c r="N15" s="614">
        <f t="shared" si="3"/>
        <v>-46</v>
      </c>
      <c r="O15" s="614">
        <f>$F15*N15</f>
        <v>-23000</v>
      </c>
      <c r="P15" s="642">
        <f>O15/1000000</f>
        <v>-0.023</v>
      </c>
      <c r="Q15" s="620"/>
    </row>
    <row r="16" spans="1:17" ht="24" customHeight="1">
      <c r="A16" s="524" t="s">
        <v>220</v>
      </c>
      <c r="B16" s="313"/>
      <c r="C16" s="519"/>
      <c r="D16" s="314"/>
      <c r="E16" s="313"/>
      <c r="F16" s="314"/>
      <c r="G16" s="523"/>
      <c r="H16" s="522"/>
      <c r="I16" s="522"/>
      <c r="J16" s="522"/>
      <c r="K16" s="576"/>
      <c r="L16" s="523"/>
      <c r="M16" s="522"/>
      <c r="N16" s="522"/>
      <c r="O16" s="522"/>
      <c r="P16" s="587"/>
      <c r="Q16" s="171"/>
    </row>
    <row r="17" spans="1:17" s="616" customFormat="1" ht="24" customHeight="1">
      <c r="A17" s="307">
        <v>7</v>
      </c>
      <c r="B17" s="310" t="s">
        <v>237</v>
      </c>
      <c r="C17" s="518">
        <v>4864804</v>
      </c>
      <c r="D17" s="312" t="s">
        <v>12</v>
      </c>
      <c r="E17" s="311" t="s">
        <v>347</v>
      </c>
      <c r="F17" s="312">
        <v>100</v>
      </c>
      <c r="G17" s="612">
        <v>995207</v>
      </c>
      <c r="H17" s="613">
        <v>995207</v>
      </c>
      <c r="I17" s="614">
        <f>G17-H17</f>
        <v>0</v>
      </c>
      <c r="J17" s="614">
        <f t="shared" si="1"/>
        <v>0</v>
      </c>
      <c r="K17" s="641">
        <f t="shared" si="2"/>
        <v>0</v>
      </c>
      <c r="L17" s="612">
        <v>999945</v>
      </c>
      <c r="M17" s="613">
        <v>999945</v>
      </c>
      <c r="N17" s="614">
        <f>L17-M17</f>
        <v>0</v>
      </c>
      <c r="O17" s="614">
        <f t="shared" si="4"/>
        <v>0</v>
      </c>
      <c r="P17" s="642">
        <f t="shared" si="5"/>
        <v>0</v>
      </c>
      <c r="Q17" s="620"/>
    </row>
    <row r="18" spans="1:17" s="616" customFormat="1" ht="24" customHeight="1">
      <c r="A18" s="307">
        <v>8</v>
      </c>
      <c r="B18" s="310" t="s">
        <v>236</v>
      </c>
      <c r="C18" s="518">
        <v>4865163</v>
      </c>
      <c r="D18" s="312" t="s">
        <v>12</v>
      </c>
      <c r="E18" s="311" t="s">
        <v>347</v>
      </c>
      <c r="F18" s="312">
        <v>100</v>
      </c>
      <c r="G18" s="612">
        <v>996367</v>
      </c>
      <c r="H18" s="613">
        <v>996367</v>
      </c>
      <c r="I18" s="614">
        <f>G18-H18</f>
        <v>0</v>
      </c>
      <c r="J18" s="614">
        <f t="shared" si="1"/>
        <v>0</v>
      </c>
      <c r="K18" s="641">
        <f t="shared" si="2"/>
        <v>0</v>
      </c>
      <c r="L18" s="612">
        <v>223</v>
      </c>
      <c r="M18" s="613">
        <v>189</v>
      </c>
      <c r="N18" s="614">
        <f>L18-M18</f>
        <v>34</v>
      </c>
      <c r="O18" s="614">
        <f t="shared" si="4"/>
        <v>3400</v>
      </c>
      <c r="P18" s="642">
        <f t="shared" si="5"/>
        <v>0.0034</v>
      </c>
      <c r="Q18" s="620"/>
    </row>
    <row r="19" spans="1:17" ht="24" customHeight="1">
      <c r="A19" s="315"/>
      <c r="B19" s="313"/>
      <c r="C19" s="519"/>
      <c r="D19" s="314"/>
      <c r="E19" s="102"/>
      <c r="F19" s="314"/>
      <c r="G19" s="205"/>
      <c r="H19" s="74"/>
      <c r="I19" s="74"/>
      <c r="J19" s="74"/>
      <c r="K19" s="575"/>
      <c r="L19" s="205"/>
      <c r="M19" s="74"/>
      <c r="N19" s="74"/>
      <c r="O19" s="74"/>
      <c r="P19" s="586"/>
      <c r="Q19" s="171"/>
    </row>
    <row r="20" spans="1:17" ht="24" customHeight="1">
      <c r="A20" s="315"/>
      <c r="B20" s="319" t="s">
        <v>231</v>
      </c>
      <c r="C20" s="520"/>
      <c r="D20" s="314"/>
      <c r="E20" s="313"/>
      <c r="F20" s="316"/>
      <c r="G20" s="205"/>
      <c r="H20" s="74"/>
      <c r="I20" s="74"/>
      <c r="J20" s="74"/>
      <c r="K20" s="577">
        <f>SUM(K10:K18)</f>
        <v>0.0515</v>
      </c>
      <c r="L20" s="512"/>
      <c r="M20" s="305"/>
      <c r="N20" s="305"/>
      <c r="O20" s="305"/>
      <c r="P20" s="588">
        <f>SUM(P10:P18)</f>
        <v>4.016931067</v>
      </c>
      <c r="Q20" s="171"/>
    </row>
    <row r="21" spans="1:17" ht="24" customHeight="1">
      <c r="A21" s="315"/>
      <c r="B21" s="207"/>
      <c r="C21" s="520"/>
      <c r="D21" s="314"/>
      <c r="E21" s="313"/>
      <c r="F21" s="316"/>
      <c r="G21" s="205"/>
      <c r="H21" s="74"/>
      <c r="I21" s="74"/>
      <c r="J21" s="74"/>
      <c r="K21" s="578"/>
      <c r="L21" s="205"/>
      <c r="M21" s="74"/>
      <c r="N21" s="74"/>
      <c r="O21" s="74"/>
      <c r="P21" s="589"/>
      <c r="Q21" s="171"/>
    </row>
    <row r="22" spans="1:17" ht="24" customHeight="1">
      <c r="A22" s="524" t="s">
        <v>221</v>
      </c>
      <c r="B22" s="208"/>
      <c r="C22" s="306"/>
      <c r="D22" s="316"/>
      <c r="E22" s="208"/>
      <c r="F22" s="316"/>
      <c r="G22" s="205"/>
      <c r="H22" s="74"/>
      <c r="I22" s="74"/>
      <c r="J22" s="74"/>
      <c r="K22" s="575"/>
      <c r="L22" s="205"/>
      <c r="M22" s="74"/>
      <c r="N22" s="74"/>
      <c r="O22" s="74"/>
      <c r="P22" s="586"/>
      <c r="Q22" s="171"/>
    </row>
    <row r="23" spans="1:17" ht="24" customHeight="1">
      <c r="A23" s="315"/>
      <c r="B23" s="208"/>
      <c r="C23" s="306"/>
      <c r="D23" s="316"/>
      <c r="E23" s="208"/>
      <c r="F23" s="316"/>
      <c r="G23" s="205"/>
      <c r="H23" s="74"/>
      <c r="I23" s="74"/>
      <c r="J23" s="74"/>
      <c r="K23" s="575"/>
      <c r="L23" s="205"/>
      <c r="M23" s="74"/>
      <c r="N23" s="74"/>
      <c r="O23" s="74"/>
      <c r="P23" s="586"/>
      <c r="Q23" s="171"/>
    </row>
    <row r="24" spans="1:17" s="616" customFormat="1" ht="24" customHeight="1">
      <c r="A24" s="307">
        <v>9</v>
      </c>
      <c r="B24" s="102" t="s">
        <v>222</v>
      </c>
      <c r="C24" s="518">
        <v>4865065</v>
      </c>
      <c r="D24" s="339" t="s">
        <v>12</v>
      </c>
      <c r="E24" s="311" t="s">
        <v>347</v>
      </c>
      <c r="F24" s="312">
        <v>100</v>
      </c>
      <c r="G24" s="612">
        <v>3438</v>
      </c>
      <c r="H24" s="613">
        <v>3437</v>
      </c>
      <c r="I24" s="614">
        <f aca="true" t="shared" si="6" ref="I24:I30">G24-H24</f>
        <v>1</v>
      </c>
      <c r="J24" s="614">
        <f t="shared" si="1"/>
        <v>100</v>
      </c>
      <c r="K24" s="641">
        <f t="shared" si="2"/>
        <v>0.0001</v>
      </c>
      <c r="L24" s="612">
        <v>34469</v>
      </c>
      <c r="M24" s="613">
        <v>34371</v>
      </c>
      <c r="N24" s="614">
        <f aca="true" t="shared" si="7" ref="N24:N30">L24-M24</f>
        <v>98</v>
      </c>
      <c r="O24" s="614">
        <f t="shared" si="4"/>
        <v>9800</v>
      </c>
      <c r="P24" s="642">
        <f t="shared" si="5"/>
        <v>0.0098</v>
      </c>
      <c r="Q24" s="620"/>
    </row>
    <row r="25" spans="1:17" s="616" customFormat="1" ht="24" customHeight="1">
      <c r="A25" s="307">
        <v>10</v>
      </c>
      <c r="B25" s="102" t="s">
        <v>223</v>
      </c>
      <c r="C25" s="518">
        <v>4865066</v>
      </c>
      <c r="D25" s="339" t="s">
        <v>12</v>
      </c>
      <c r="E25" s="311" t="s">
        <v>347</v>
      </c>
      <c r="F25" s="312">
        <v>100</v>
      </c>
      <c r="G25" s="612">
        <v>55456</v>
      </c>
      <c r="H25" s="613">
        <v>55442</v>
      </c>
      <c r="I25" s="614">
        <f t="shared" si="6"/>
        <v>14</v>
      </c>
      <c r="J25" s="614">
        <f t="shared" si="1"/>
        <v>1400</v>
      </c>
      <c r="K25" s="641">
        <f t="shared" si="2"/>
        <v>0.0014</v>
      </c>
      <c r="L25" s="612">
        <v>85453</v>
      </c>
      <c r="M25" s="613">
        <v>83298</v>
      </c>
      <c r="N25" s="614">
        <f t="shared" si="7"/>
        <v>2155</v>
      </c>
      <c r="O25" s="614">
        <f t="shared" si="4"/>
        <v>215500</v>
      </c>
      <c r="P25" s="642">
        <f t="shared" si="5"/>
        <v>0.2155</v>
      </c>
      <c r="Q25" s="620"/>
    </row>
    <row r="26" spans="1:17" s="616" customFormat="1" ht="24" customHeight="1">
      <c r="A26" s="307">
        <v>11</v>
      </c>
      <c r="B26" s="102" t="s">
        <v>224</v>
      </c>
      <c r="C26" s="518">
        <v>4865067</v>
      </c>
      <c r="D26" s="339" t="s">
        <v>12</v>
      </c>
      <c r="E26" s="311" t="s">
        <v>347</v>
      </c>
      <c r="F26" s="312">
        <v>100</v>
      </c>
      <c r="G26" s="612">
        <v>76641</v>
      </c>
      <c r="H26" s="613">
        <v>76641</v>
      </c>
      <c r="I26" s="614">
        <f t="shared" si="6"/>
        <v>0</v>
      </c>
      <c r="J26" s="614">
        <f t="shared" si="1"/>
        <v>0</v>
      </c>
      <c r="K26" s="641">
        <f t="shared" si="2"/>
        <v>0</v>
      </c>
      <c r="L26" s="612">
        <v>14298</v>
      </c>
      <c r="M26" s="613">
        <v>14197</v>
      </c>
      <c r="N26" s="614">
        <f t="shared" si="7"/>
        <v>101</v>
      </c>
      <c r="O26" s="614">
        <f t="shared" si="4"/>
        <v>10100</v>
      </c>
      <c r="P26" s="642">
        <f t="shared" si="5"/>
        <v>0.0101</v>
      </c>
      <c r="Q26" s="620"/>
    </row>
    <row r="27" spans="1:17" s="616" customFormat="1" ht="24" customHeight="1">
      <c r="A27" s="307">
        <v>12</v>
      </c>
      <c r="B27" s="102" t="s">
        <v>225</v>
      </c>
      <c r="C27" s="518">
        <v>4865078</v>
      </c>
      <c r="D27" s="339" t="s">
        <v>12</v>
      </c>
      <c r="E27" s="311" t="s">
        <v>347</v>
      </c>
      <c r="F27" s="312">
        <v>100</v>
      </c>
      <c r="G27" s="612">
        <v>55535</v>
      </c>
      <c r="H27" s="613">
        <v>55535</v>
      </c>
      <c r="I27" s="614">
        <f t="shared" si="6"/>
        <v>0</v>
      </c>
      <c r="J27" s="614">
        <f t="shared" si="1"/>
        <v>0</v>
      </c>
      <c r="K27" s="641">
        <f t="shared" si="2"/>
        <v>0</v>
      </c>
      <c r="L27" s="612">
        <v>92642</v>
      </c>
      <c r="M27" s="613">
        <v>88864</v>
      </c>
      <c r="N27" s="614">
        <f t="shared" si="7"/>
        <v>3778</v>
      </c>
      <c r="O27" s="614">
        <f t="shared" si="4"/>
        <v>377800</v>
      </c>
      <c r="P27" s="642">
        <f t="shared" si="5"/>
        <v>0.3778</v>
      </c>
      <c r="Q27" s="620"/>
    </row>
    <row r="28" spans="1:17" s="616" customFormat="1" ht="24" customHeight="1">
      <c r="A28" s="307">
        <v>13</v>
      </c>
      <c r="B28" s="102" t="s">
        <v>225</v>
      </c>
      <c r="C28" s="703">
        <v>4865079</v>
      </c>
      <c r="D28" s="763" t="s">
        <v>12</v>
      </c>
      <c r="E28" s="311" t="s">
        <v>347</v>
      </c>
      <c r="F28" s="764">
        <v>100</v>
      </c>
      <c r="G28" s="612">
        <v>999989</v>
      </c>
      <c r="H28" s="613">
        <v>999989</v>
      </c>
      <c r="I28" s="614">
        <f t="shared" si="6"/>
        <v>0</v>
      </c>
      <c r="J28" s="614">
        <f t="shared" si="1"/>
        <v>0</v>
      </c>
      <c r="K28" s="641">
        <f t="shared" si="2"/>
        <v>0</v>
      </c>
      <c r="L28" s="612">
        <v>20273</v>
      </c>
      <c r="M28" s="613">
        <v>20273</v>
      </c>
      <c r="N28" s="614">
        <f t="shared" si="7"/>
        <v>0</v>
      </c>
      <c r="O28" s="614">
        <f t="shared" si="4"/>
        <v>0</v>
      </c>
      <c r="P28" s="642">
        <f t="shared" si="5"/>
        <v>0</v>
      </c>
      <c r="Q28" s="620"/>
    </row>
    <row r="29" spans="1:17" s="616" customFormat="1" ht="24" customHeight="1">
      <c r="A29" s="307">
        <v>14</v>
      </c>
      <c r="B29" s="102" t="s">
        <v>226</v>
      </c>
      <c r="C29" s="518">
        <v>4902552</v>
      </c>
      <c r="D29" s="339" t="s">
        <v>12</v>
      </c>
      <c r="E29" s="311" t="s">
        <v>347</v>
      </c>
      <c r="F29" s="651">
        <v>75</v>
      </c>
      <c r="G29" s="612">
        <v>596</v>
      </c>
      <c r="H29" s="613">
        <v>596</v>
      </c>
      <c r="I29" s="614">
        <f>G29-H29</f>
        <v>0</v>
      </c>
      <c r="J29" s="614">
        <f>$F29*I29</f>
        <v>0</v>
      </c>
      <c r="K29" s="641">
        <f>J29/1000000</f>
        <v>0</v>
      </c>
      <c r="L29" s="612">
        <v>967</v>
      </c>
      <c r="M29" s="613">
        <v>585</v>
      </c>
      <c r="N29" s="614">
        <f>L29-M29</f>
        <v>382</v>
      </c>
      <c r="O29" s="614">
        <f>$F29*N29</f>
        <v>28650</v>
      </c>
      <c r="P29" s="642">
        <f>O29/1000000</f>
        <v>0.02865</v>
      </c>
      <c r="Q29" s="620"/>
    </row>
    <row r="30" spans="1:17" s="616" customFormat="1" ht="24" customHeight="1">
      <c r="A30" s="307">
        <v>15</v>
      </c>
      <c r="B30" s="102" t="s">
        <v>226</v>
      </c>
      <c r="C30" s="518">
        <v>4865075</v>
      </c>
      <c r="D30" s="339" t="s">
        <v>12</v>
      </c>
      <c r="E30" s="311" t="s">
        <v>347</v>
      </c>
      <c r="F30" s="312">
        <v>100</v>
      </c>
      <c r="G30" s="612">
        <v>9847</v>
      </c>
      <c r="H30" s="613">
        <v>9847</v>
      </c>
      <c r="I30" s="614">
        <f t="shared" si="6"/>
        <v>0</v>
      </c>
      <c r="J30" s="614">
        <f t="shared" si="1"/>
        <v>0</v>
      </c>
      <c r="K30" s="641">
        <f t="shared" si="2"/>
        <v>0</v>
      </c>
      <c r="L30" s="612">
        <v>3198</v>
      </c>
      <c r="M30" s="613">
        <v>3198</v>
      </c>
      <c r="N30" s="614">
        <f t="shared" si="7"/>
        <v>0</v>
      </c>
      <c r="O30" s="614">
        <f t="shared" si="4"/>
        <v>0</v>
      </c>
      <c r="P30" s="642">
        <f t="shared" si="5"/>
        <v>0</v>
      </c>
      <c r="Q30" s="637"/>
    </row>
    <row r="31" spans="1:17" ht="24" customHeight="1">
      <c r="A31" s="524" t="s">
        <v>227</v>
      </c>
      <c r="B31" s="207"/>
      <c r="C31" s="521"/>
      <c r="D31" s="207"/>
      <c r="E31" s="208"/>
      <c r="F31" s="314"/>
      <c r="G31" s="523"/>
      <c r="H31" s="522"/>
      <c r="I31" s="522"/>
      <c r="J31" s="522"/>
      <c r="K31" s="579">
        <f>SUM(K24:K29)</f>
        <v>0.0015</v>
      </c>
      <c r="L31" s="523"/>
      <c r="M31" s="522"/>
      <c r="N31" s="522"/>
      <c r="O31" s="522"/>
      <c r="P31" s="590">
        <f>SUM(P24:P29)</f>
        <v>0.6418499999999999</v>
      </c>
      <c r="Q31" s="171"/>
    </row>
    <row r="32" spans="1:17" ht="24" customHeight="1">
      <c r="A32" s="527" t="s">
        <v>233</v>
      </c>
      <c r="B32" s="207"/>
      <c r="C32" s="521"/>
      <c r="D32" s="207"/>
      <c r="E32" s="208"/>
      <c r="F32" s="314"/>
      <c r="G32" s="523"/>
      <c r="H32" s="522"/>
      <c r="I32" s="522"/>
      <c r="J32" s="522"/>
      <c r="K32" s="579"/>
      <c r="L32" s="523"/>
      <c r="M32" s="522"/>
      <c r="N32" s="522"/>
      <c r="O32" s="522"/>
      <c r="P32" s="590"/>
      <c r="Q32" s="171"/>
    </row>
    <row r="33" spans="1:17" ht="24" customHeight="1">
      <c r="A33" s="308" t="s">
        <v>228</v>
      </c>
      <c r="B33" s="208"/>
      <c r="C33" s="734"/>
      <c r="D33" s="208"/>
      <c r="E33" s="208"/>
      <c r="F33" s="316"/>
      <c r="G33" s="523"/>
      <c r="H33" s="522"/>
      <c r="I33" s="522"/>
      <c r="J33" s="522"/>
      <c r="K33" s="576"/>
      <c r="L33" s="523"/>
      <c r="M33" s="522"/>
      <c r="N33" s="522"/>
      <c r="O33" s="522"/>
      <c r="P33" s="587"/>
      <c r="Q33" s="171"/>
    </row>
    <row r="34" spans="1:17" s="616" customFormat="1" ht="24" customHeight="1">
      <c r="A34" s="307">
        <v>16</v>
      </c>
      <c r="B34" s="760" t="s">
        <v>229</v>
      </c>
      <c r="C34" s="761">
        <v>4902545</v>
      </c>
      <c r="D34" s="312" t="s">
        <v>12</v>
      </c>
      <c r="E34" s="311" t="s">
        <v>347</v>
      </c>
      <c r="F34" s="312">
        <v>50</v>
      </c>
      <c r="G34" s="612">
        <v>0</v>
      </c>
      <c r="H34" s="613">
        <v>0</v>
      </c>
      <c r="I34" s="614">
        <f>G34-H34</f>
        <v>0</v>
      </c>
      <c r="J34" s="614">
        <f t="shared" si="1"/>
        <v>0</v>
      </c>
      <c r="K34" s="641">
        <f t="shared" si="2"/>
        <v>0</v>
      </c>
      <c r="L34" s="612">
        <v>0</v>
      </c>
      <c r="M34" s="613">
        <v>0</v>
      </c>
      <c r="N34" s="614">
        <f>L34-M34</f>
        <v>0</v>
      </c>
      <c r="O34" s="614">
        <f t="shared" si="4"/>
        <v>0</v>
      </c>
      <c r="P34" s="642">
        <f t="shared" si="5"/>
        <v>0</v>
      </c>
      <c r="Q34" s="620"/>
    </row>
    <row r="35" spans="1:17" ht="24" customHeight="1">
      <c r="A35" s="524" t="s">
        <v>230</v>
      </c>
      <c r="B35" s="207"/>
      <c r="C35" s="317"/>
      <c r="D35" s="318"/>
      <c r="E35" s="102"/>
      <c r="F35" s="314"/>
      <c r="G35" s="121"/>
      <c r="H35" s="74"/>
      <c r="I35" s="74"/>
      <c r="J35" s="74"/>
      <c r="K35" s="577">
        <f>SUM(K34)</f>
        <v>0</v>
      </c>
      <c r="L35" s="205"/>
      <c r="M35" s="74"/>
      <c r="N35" s="74"/>
      <c r="O35" s="74"/>
      <c r="P35" s="588">
        <f>SUM(P34)</f>
        <v>0</v>
      </c>
      <c r="Q35" s="171"/>
    </row>
    <row r="36" spans="1:17" ht="19.5" customHeight="1" thickBot="1">
      <c r="A36" s="78"/>
      <c r="B36" s="79"/>
      <c r="C36" s="80"/>
      <c r="D36" s="81"/>
      <c r="E36" s="82"/>
      <c r="F36" s="82"/>
      <c r="G36" s="83"/>
      <c r="H36" s="84"/>
      <c r="I36" s="84"/>
      <c r="J36" s="84"/>
      <c r="K36" s="580"/>
      <c r="L36" s="478"/>
      <c r="M36" s="84"/>
      <c r="N36" s="84"/>
      <c r="O36" s="84"/>
      <c r="P36" s="591"/>
      <c r="Q36" s="172"/>
    </row>
    <row r="37" spans="1:16" ht="13.5" thickTop="1">
      <c r="A37" s="77"/>
      <c r="B37" s="90"/>
      <c r="C37" s="69"/>
      <c r="D37" s="71"/>
      <c r="E37" s="70"/>
      <c r="F37" s="70"/>
      <c r="G37" s="91"/>
      <c r="H37" s="73"/>
      <c r="I37" s="74"/>
      <c r="J37" s="74"/>
      <c r="K37" s="575"/>
      <c r="L37" s="73"/>
      <c r="M37" s="73"/>
      <c r="N37" s="74"/>
      <c r="O37" s="74"/>
      <c r="P37" s="592"/>
    </row>
    <row r="38" spans="1:16" ht="12.75">
      <c r="A38" s="77"/>
      <c r="B38" s="90"/>
      <c r="C38" s="69"/>
      <c r="D38" s="71"/>
      <c r="E38" s="70"/>
      <c r="F38" s="70"/>
      <c r="G38" s="91"/>
      <c r="H38" s="73"/>
      <c r="I38" s="74"/>
      <c r="J38" s="74"/>
      <c r="K38" s="575"/>
      <c r="L38" s="73"/>
      <c r="M38" s="73"/>
      <c r="N38" s="74"/>
      <c r="O38" s="74"/>
      <c r="P38" s="592"/>
    </row>
    <row r="39" spans="1:16" ht="12.75">
      <c r="A39" s="73"/>
      <c r="B39" s="85"/>
      <c r="C39" s="85"/>
      <c r="D39" s="85"/>
      <c r="E39" s="85"/>
      <c r="F39" s="85"/>
      <c r="G39" s="85"/>
      <c r="H39" s="85"/>
      <c r="I39" s="85"/>
      <c r="J39" s="85"/>
      <c r="K39" s="581"/>
      <c r="L39" s="85"/>
      <c r="M39" s="85"/>
      <c r="N39" s="85"/>
      <c r="O39" s="85"/>
      <c r="P39" s="593"/>
    </row>
    <row r="40" spans="1:16" ht="20.25">
      <c r="A40" s="190"/>
      <c r="B40" s="319" t="s">
        <v>227</v>
      </c>
      <c r="C40" s="320"/>
      <c r="D40" s="320"/>
      <c r="E40" s="320"/>
      <c r="F40" s="320"/>
      <c r="G40" s="320"/>
      <c r="H40" s="320"/>
      <c r="I40" s="320"/>
      <c r="J40" s="320"/>
      <c r="K40" s="577">
        <f>K31-K35</f>
        <v>0.0015</v>
      </c>
      <c r="L40" s="206"/>
      <c r="M40" s="206"/>
      <c r="N40" s="206"/>
      <c r="O40" s="206"/>
      <c r="P40" s="594">
        <f>P31-P35</f>
        <v>0.6418499999999999</v>
      </c>
    </row>
    <row r="41" spans="1:16" ht="20.25">
      <c r="A41" s="150"/>
      <c r="B41" s="319" t="s">
        <v>231</v>
      </c>
      <c r="C41" s="306"/>
      <c r="D41" s="306"/>
      <c r="E41" s="306"/>
      <c r="F41" s="306"/>
      <c r="G41" s="306"/>
      <c r="H41" s="306"/>
      <c r="I41" s="306"/>
      <c r="J41" s="306"/>
      <c r="K41" s="577">
        <f>K20</f>
        <v>0.0515</v>
      </c>
      <c r="L41" s="206"/>
      <c r="M41" s="206"/>
      <c r="N41" s="206"/>
      <c r="O41" s="206"/>
      <c r="P41" s="594">
        <f>P20</f>
        <v>4.016931067</v>
      </c>
    </row>
    <row r="42" spans="1:16" ht="18">
      <c r="A42" s="150"/>
      <c r="B42" s="208"/>
      <c r="C42" s="88"/>
      <c r="D42" s="88"/>
      <c r="E42" s="88"/>
      <c r="F42" s="88"/>
      <c r="G42" s="88"/>
      <c r="H42" s="88"/>
      <c r="I42" s="88"/>
      <c r="J42" s="88"/>
      <c r="K42" s="582"/>
      <c r="L42" s="56"/>
      <c r="M42" s="56"/>
      <c r="N42" s="56"/>
      <c r="O42" s="56"/>
      <c r="P42" s="595"/>
    </row>
    <row r="43" spans="1:16" ht="3" customHeight="1">
      <c r="A43" s="150"/>
      <c r="B43" s="208"/>
      <c r="C43" s="88"/>
      <c r="D43" s="88"/>
      <c r="E43" s="88"/>
      <c r="F43" s="88"/>
      <c r="G43" s="88"/>
      <c r="H43" s="88"/>
      <c r="I43" s="88"/>
      <c r="J43" s="88"/>
      <c r="K43" s="582"/>
      <c r="L43" s="56"/>
      <c r="M43" s="56"/>
      <c r="N43" s="56"/>
      <c r="O43" s="56"/>
      <c r="P43" s="595"/>
    </row>
    <row r="44" spans="1:16" ht="23.25">
      <c r="A44" s="150"/>
      <c r="B44" s="321" t="s">
        <v>234</v>
      </c>
      <c r="C44" s="322"/>
      <c r="D44" s="323"/>
      <c r="E44" s="323"/>
      <c r="F44" s="323"/>
      <c r="G44" s="323"/>
      <c r="H44" s="323"/>
      <c r="I44" s="323"/>
      <c r="J44" s="323"/>
      <c r="K44" s="583">
        <f>SUM(K40:K43)</f>
        <v>0.053</v>
      </c>
      <c r="L44" s="324"/>
      <c r="M44" s="324"/>
      <c r="N44" s="324"/>
      <c r="O44" s="324"/>
      <c r="P44" s="596">
        <f>SUM(P40:P43)</f>
        <v>4.658781067</v>
      </c>
    </row>
    <row r="45" ht="12.75">
      <c r="K45" s="584"/>
    </row>
    <row r="46" ht="13.5" thickBot="1">
      <c r="K46" s="584"/>
    </row>
    <row r="47" spans="1:17" ht="12.75">
      <c r="A47" s="255"/>
      <c r="B47" s="256"/>
      <c r="C47" s="256"/>
      <c r="D47" s="256"/>
      <c r="E47" s="256"/>
      <c r="F47" s="256"/>
      <c r="G47" s="256"/>
      <c r="H47" s="52"/>
      <c r="I47" s="52"/>
      <c r="J47" s="52"/>
      <c r="K47" s="52"/>
      <c r="L47" s="52"/>
      <c r="M47" s="52"/>
      <c r="N47" s="52"/>
      <c r="O47" s="52"/>
      <c r="P47" s="52"/>
      <c r="Q47" s="53"/>
    </row>
    <row r="48" spans="1:17" ht="23.25">
      <c r="A48" s="263" t="s">
        <v>328</v>
      </c>
      <c r="B48" s="247"/>
      <c r="C48" s="247"/>
      <c r="D48" s="247"/>
      <c r="E48" s="247"/>
      <c r="F48" s="247"/>
      <c r="G48" s="247"/>
      <c r="H48" s="19"/>
      <c r="I48" s="19"/>
      <c r="J48" s="19"/>
      <c r="K48" s="19"/>
      <c r="L48" s="19"/>
      <c r="M48" s="19"/>
      <c r="N48" s="19"/>
      <c r="O48" s="19"/>
      <c r="P48" s="19"/>
      <c r="Q48" s="54"/>
    </row>
    <row r="49" spans="1:17" ht="12.75">
      <c r="A49" s="257"/>
      <c r="B49" s="247"/>
      <c r="C49" s="247"/>
      <c r="D49" s="247"/>
      <c r="E49" s="247"/>
      <c r="F49" s="247"/>
      <c r="G49" s="247"/>
      <c r="H49" s="19"/>
      <c r="I49" s="19"/>
      <c r="J49" s="19"/>
      <c r="K49" s="19"/>
      <c r="L49" s="19"/>
      <c r="M49" s="19"/>
      <c r="N49" s="19"/>
      <c r="O49" s="19"/>
      <c r="P49" s="19"/>
      <c r="Q49" s="54"/>
    </row>
    <row r="50" spans="1:17" ht="18">
      <c r="A50" s="258"/>
      <c r="B50" s="259"/>
      <c r="C50" s="259"/>
      <c r="D50" s="259"/>
      <c r="E50" s="259"/>
      <c r="F50" s="259"/>
      <c r="G50" s="259"/>
      <c r="H50" s="19"/>
      <c r="I50" s="19"/>
      <c r="J50" s="269"/>
      <c r="K50" s="516" t="s">
        <v>340</v>
      </c>
      <c r="L50" s="19"/>
      <c r="M50" s="19"/>
      <c r="N50" s="19"/>
      <c r="O50" s="19"/>
      <c r="P50" s="517" t="s">
        <v>341</v>
      </c>
      <c r="Q50" s="54"/>
    </row>
    <row r="51" spans="1:17" ht="12.75">
      <c r="A51" s="260"/>
      <c r="B51" s="150"/>
      <c r="C51" s="150"/>
      <c r="D51" s="150"/>
      <c r="E51" s="150"/>
      <c r="F51" s="150"/>
      <c r="G51" s="150"/>
      <c r="H51" s="19"/>
      <c r="I51" s="19"/>
      <c r="J51" s="19"/>
      <c r="K51" s="19"/>
      <c r="L51" s="19"/>
      <c r="M51" s="19"/>
      <c r="N51" s="19"/>
      <c r="O51" s="19"/>
      <c r="P51" s="19"/>
      <c r="Q51" s="54"/>
    </row>
    <row r="52" spans="1:17" ht="12.75">
      <c r="A52" s="260"/>
      <c r="B52" s="150"/>
      <c r="C52" s="150"/>
      <c r="D52" s="150"/>
      <c r="E52" s="150"/>
      <c r="F52" s="150"/>
      <c r="G52" s="150"/>
      <c r="H52" s="19"/>
      <c r="I52" s="19"/>
      <c r="J52" s="19"/>
      <c r="K52" s="19"/>
      <c r="L52" s="19"/>
      <c r="M52" s="19"/>
      <c r="N52" s="19"/>
      <c r="O52" s="19"/>
      <c r="P52" s="19"/>
      <c r="Q52" s="54"/>
    </row>
    <row r="53" spans="1:17" ht="23.25">
      <c r="A53" s="263" t="s">
        <v>331</v>
      </c>
      <c r="B53" s="248"/>
      <c r="C53" s="248"/>
      <c r="D53" s="249"/>
      <c r="E53" s="249"/>
      <c r="F53" s="250"/>
      <c r="G53" s="249"/>
      <c r="H53" s="19"/>
      <c r="I53" s="19"/>
      <c r="J53" s="19"/>
      <c r="K53" s="534">
        <f>K44</f>
        <v>0.053</v>
      </c>
      <c r="L53" s="259" t="s">
        <v>329</v>
      </c>
      <c r="M53" s="19"/>
      <c r="N53" s="19"/>
      <c r="O53" s="19"/>
      <c r="P53" s="534">
        <f>P44</f>
        <v>4.658781067</v>
      </c>
      <c r="Q53" s="326" t="s">
        <v>329</v>
      </c>
    </row>
    <row r="54" spans="1:17" ht="23.25">
      <c r="A54" s="514"/>
      <c r="B54" s="251"/>
      <c r="C54" s="251"/>
      <c r="D54" s="247"/>
      <c r="E54" s="247"/>
      <c r="F54" s="252"/>
      <c r="G54" s="247"/>
      <c r="H54" s="19"/>
      <c r="I54" s="19"/>
      <c r="J54" s="19"/>
      <c r="K54" s="324"/>
      <c r="L54" s="274"/>
      <c r="M54" s="19"/>
      <c r="N54" s="19"/>
      <c r="O54" s="19"/>
      <c r="P54" s="324"/>
      <c r="Q54" s="327"/>
    </row>
    <row r="55" spans="1:17" ht="23.25">
      <c r="A55" s="515" t="s">
        <v>330</v>
      </c>
      <c r="B55" s="253"/>
      <c r="C55" s="48"/>
      <c r="D55" s="247"/>
      <c r="E55" s="247"/>
      <c r="F55" s="254"/>
      <c r="G55" s="249"/>
      <c r="H55" s="19"/>
      <c r="I55" s="19"/>
      <c r="J55" s="19"/>
      <c r="K55" s="534">
        <f>'STEPPED UP GENCO'!K42</f>
        <v>0.006241050000000001</v>
      </c>
      <c r="L55" s="259" t="s">
        <v>329</v>
      </c>
      <c r="M55" s="19"/>
      <c r="N55" s="19"/>
      <c r="O55" s="19"/>
      <c r="P55" s="534">
        <f>'STEPPED UP GENCO'!P42</f>
        <v>-0.030017822400000012</v>
      </c>
      <c r="Q55" s="326" t="s">
        <v>329</v>
      </c>
    </row>
    <row r="56" spans="1:17" ht="6.75" customHeight="1">
      <c r="A56" s="261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54"/>
    </row>
    <row r="57" spans="1:17" ht="6.75" customHeight="1">
      <c r="A57" s="261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54"/>
    </row>
    <row r="58" spans="1:17" ht="6.75" customHeight="1">
      <c r="A58" s="261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54"/>
    </row>
    <row r="59" spans="1:17" ht="26.25" customHeight="1">
      <c r="A59" s="261"/>
      <c r="B59" s="19"/>
      <c r="C59" s="19"/>
      <c r="D59" s="19"/>
      <c r="E59" s="19"/>
      <c r="F59" s="19"/>
      <c r="G59" s="19"/>
      <c r="H59" s="248"/>
      <c r="I59" s="248"/>
      <c r="J59" s="528" t="s">
        <v>332</v>
      </c>
      <c r="K59" s="534">
        <f>SUM(K53:K58)</f>
        <v>0.059241049999999996</v>
      </c>
      <c r="L59" s="275" t="s">
        <v>329</v>
      </c>
      <c r="M59" s="325"/>
      <c r="N59" s="325"/>
      <c r="O59" s="325"/>
      <c r="P59" s="534">
        <f>SUM(P53:P58)</f>
        <v>4.6287632446</v>
      </c>
      <c r="Q59" s="275" t="s">
        <v>329</v>
      </c>
    </row>
    <row r="60" spans="1:17" ht="3" customHeight="1" thickBot="1">
      <c r="A60" s="262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17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="55" zoomScaleNormal="85" zoomScaleSheetLayoutView="55" zoomScalePageLayoutView="0" workbookViewId="0" topLeftCell="A1">
      <selection activeCell="M34" sqref="M34"/>
    </sheetView>
  </sheetViews>
  <sheetFormatPr defaultColWidth="9.140625" defaultRowHeight="12.75"/>
  <cols>
    <col min="1" max="1" width="5.140625" style="0" customWidth="1"/>
    <col min="2" max="2" width="36.8515625" style="0" customWidth="1"/>
    <col min="3" max="3" width="14.8515625" style="0" bestFit="1" customWidth="1"/>
    <col min="4" max="4" width="9.8515625" style="0" customWidth="1"/>
    <col min="5" max="5" width="16.8515625" style="0" customWidth="1"/>
    <col min="6" max="6" width="11.421875" style="0" customWidth="1"/>
    <col min="7" max="7" width="13.421875" style="0" customWidth="1"/>
    <col min="8" max="8" width="13.8515625" style="0" customWidth="1"/>
    <col min="9" max="9" width="11.00390625" style="0" customWidth="1"/>
    <col min="10" max="10" width="11.28125" style="0" customWidth="1"/>
    <col min="11" max="11" width="15.28125" style="0" customWidth="1"/>
    <col min="12" max="12" width="14.00390625" style="0" customWidth="1"/>
    <col min="13" max="13" width="14.8515625" style="0" customWidth="1"/>
    <col min="14" max="14" width="11.140625" style="0" customWidth="1"/>
    <col min="15" max="15" width="13.00390625" style="0" customWidth="1"/>
    <col min="16" max="16" width="14.7109375" style="0" customWidth="1"/>
    <col min="17" max="17" width="18.7109375" style="0" customWidth="1"/>
  </cols>
  <sheetData>
    <row r="1" ht="26.25">
      <c r="A1" s="1" t="s">
        <v>238</v>
      </c>
    </row>
    <row r="2" spans="1:17" ht="16.5" customHeight="1">
      <c r="A2" s="357" t="s">
        <v>239</v>
      </c>
      <c r="P2" s="471" t="str">
        <f>NDPL!Q1</f>
        <v>MAY-2016</v>
      </c>
      <c r="Q2" s="510"/>
    </row>
    <row r="3" spans="1:8" ht="23.25">
      <c r="A3" s="209" t="s">
        <v>286</v>
      </c>
      <c r="H3" s="4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43.5" customHeight="1" thickBot="1" thickTop="1">
      <c r="A5" s="94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7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9.5" customHeight="1" thickTop="1">
      <c r="A7" s="340"/>
      <c r="B7" s="341" t="s">
        <v>253</v>
      </c>
      <c r="C7" s="342"/>
      <c r="D7" s="342"/>
      <c r="E7" s="342"/>
      <c r="F7" s="343"/>
      <c r="G7" s="111"/>
      <c r="H7" s="105"/>
      <c r="I7" s="105"/>
      <c r="J7" s="105"/>
      <c r="K7" s="108"/>
      <c r="L7" s="113"/>
      <c r="M7" s="25"/>
      <c r="N7" s="25"/>
      <c r="O7" s="25"/>
      <c r="P7" s="33"/>
      <c r="Q7" s="170"/>
    </row>
    <row r="8" spans="1:17" ht="19.5" customHeight="1">
      <c r="A8" s="307"/>
      <c r="B8" s="344" t="s">
        <v>254</v>
      </c>
      <c r="C8" s="345"/>
      <c r="D8" s="345"/>
      <c r="E8" s="345"/>
      <c r="F8" s="346"/>
      <c r="G8" s="41"/>
      <c r="H8" s="47"/>
      <c r="I8" s="47"/>
      <c r="J8" s="47"/>
      <c r="K8" s="45"/>
      <c r="L8" s="114"/>
      <c r="M8" s="19"/>
      <c r="N8" s="19"/>
      <c r="O8" s="19"/>
      <c r="P8" s="115"/>
      <c r="Q8" s="171"/>
    </row>
    <row r="9" spans="1:17" s="616" customFormat="1" ht="19.5" customHeight="1">
      <c r="A9" s="307">
        <v>1</v>
      </c>
      <c r="B9" s="347" t="s">
        <v>255</v>
      </c>
      <c r="C9" s="345">
        <v>4864817</v>
      </c>
      <c r="D9" s="331" t="s">
        <v>12</v>
      </c>
      <c r="E9" s="110" t="s">
        <v>347</v>
      </c>
      <c r="F9" s="346">
        <v>100</v>
      </c>
      <c r="G9" s="612">
        <v>3933</v>
      </c>
      <c r="H9" s="345">
        <v>5213</v>
      </c>
      <c r="I9" s="615">
        <f>G9-H9</f>
        <v>-1280</v>
      </c>
      <c r="J9" s="615">
        <f>$F9*I9</f>
        <v>-128000</v>
      </c>
      <c r="K9" s="702">
        <f>J9/1000000</f>
        <v>-0.128</v>
      </c>
      <c r="L9" s="612">
        <v>2446</v>
      </c>
      <c r="M9" s="345">
        <v>2464</v>
      </c>
      <c r="N9" s="615">
        <f>L9-M9</f>
        <v>-18</v>
      </c>
      <c r="O9" s="615">
        <f>$F9*N9</f>
        <v>-1800</v>
      </c>
      <c r="P9" s="702">
        <f>O9/1000000</f>
        <v>-0.0018</v>
      </c>
      <c r="Q9" s="638"/>
    </row>
    <row r="10" spans="1:17" s="616" customFormat="1" ht="19.5" customHeight="1">
      <c r="A10" s="307">
        <v>2</v>
      </c>
      <c r="B10" s="347" t="s">
        <v>256</v>
      </c>
      <c r="C10" s="345">
        <v>4864794</v>
      </c>
      <c r="D10" s="331" t="s">
        <v>12</v>
      </c>
      <c r="E10" s="110" t="s">
        <v>347</v>
      </c>
      <c r="F10" s="346">
        <v>100</v>
      </c>
      <c r="G10" s="612">
        <v>20456</v>
      </c>
      <c r="H10" s="613">
        <v>16154</v>
      </c>
      <c r="I10" s="615">
        <f>G10-H10</f>
        <v>4302</v>
      </c>
      <c r="J10" s="615">
        <f>$F10*I10</f>
        <v>430200</v>
      </c>
      <c r="K10" s="702">
        <f>J10/1000000</f>
        <v>0.4302</v>
      </c>
      <c r="L10" s="612">
        <v>126</v>
      </c>
      <c r="M10" s="613">
        <v>6</v>
      </c>
      <c r="N10" s="615">
        <f>L10-M10</f>
        <v>120</v>
      </c>
      <c r="O10" s="615">
        <f>$F10*N10</f>
        <v>12000</v>
      </c>
      <c r="P10" s="702">
        <f>O10/1000000</f>
        <v>0.012</v>
      </c>
      <c r="Q10" s="620"/>
    </row>
    <row r="11" spans="1:17" s="616" customFormat="1" ht="19.5" customHeight="1">
      <c r="A11" s="307">
        <v>3</v>
      </c>
      <c r="B11" s="347" t="s">
        <v>257</v>
      </c>
      <c r="C11" s="345">
        <v>4864896</v>
      </c>
      <c r="D11" s="331" t="s">
        <v>12</v>
      </c>
      <c r="E11" s="110" t="s">
        <v>347</v>
      </c>
      <c r="F11" s="346">
        <v>500</v>
      </c>
      <c r="G11" s="612">
        <v>3170</v>
      </c>
      <c r="H11" s="613">
        <v>2640</v>
      </c>
      <c r="I11" s="615">
        <f>G11-H11</f>
        <v>530</v>
      </c>
      <c r="J11" s="615">
        <f>$F11*I11</f>
        <v>265000</v>
      </c>
      <c r="K11" s="702">
        <f>J11/1000000</f>
        <v>0.265</v>
      </c>
      <c r="L11" s="612">
        <v>1000123</v>
      </c>
      <c r="M11" s="613">
        <v>999985</v>
      </c>
      <c r="N11" s="615">
        <f>L11-M11</f>
        <v>138</v>
      </c>
      <c r="O11" s="615">
        <f>$F11*N11</f>
        <v>69000</v>
      </c>
      <c r="P11" s="702">
        <f>O11/1000000</f>
        <v>0.069</v>
      </c>
      <c r="Q11" s="620"/>
    </row>
    <row r="12" spans="1:17" s="616" customFormat="1" ht="19.5" customHeight="1">
      <c r="A12" s="307"/>
      <c r="B12" s="347"/>
      <c r="C12" s="345"/>
      <c r="D12" s="331"/>
      <c r="E12" s="110"/>
      <c r="F12" s="346"/>
      <c r="G12" s="612"/>
      <c r="H12" s="613"/>
      <c r="I12" s="615"/>
      <c r="J12" s="615"/>
      <c r="K12" s="702">
        <v>0.252</v>
      </c>
      <c r="L12" s="612"/>
      <c r="M12" s="613"/>
      <c r="N12" s="615"/>
      <c r="O12" s="615"/>
      <c r="P12" s="702">
        <v>0</v>
      </c>
      <c r="Q12" s="620" t="s">
        <v>458</v>
      </c>
    </row>
    <row r="13" spans="1:17" s="616" customFormat="1" ht="19.5" customHeight="1">
      <c r="A13" s="307">
        <v>4</v>
      </c>
      <c r="B13" s="347" t="s">
        <v>258</v>
      </c>
      <c r="C13" s="345">
        <v>4864842</v>
      </c>
      <c r="D13" s="331" t="s">
        <v>12</v>
      </c>
      <c r="E13" s="110" t="s">
        <v>347</v>
      </c>
      <c r="F13" s="709">
        <v>937.5</v>
      </c>
      <c r="G13" s="612">
        <v>38544</v>
      </c>
      <c r="H13" s="613">
        <v>38668</v>
      </c>
      <c r="I13" s="615">
        <f>G13-H13</f>
        <v>-124</v>
      </c>
      <c r="J13" s="615">
        <f>$F13*I13</f>
        <v>-116250</v>
      </c>
      <c r="K13" s="702">
        <f>J13/1000000</f>
        <v>-0.11625</v>
      </c>
      <c r="L13" s="612">
        <v>19102</v>
      </c>
      <c r="M13" s="613">
        <v>19104</v>
      </c>
      <c r="N13" s="615">
        <f>L13-M13</f>
        <v>-2</v>
      </c>
      <c r="O13" s="615">
        <f>$F13*N13</f>
        <v>-1875</v>
      </c>
      <c r="P13" s="702">
        <f>O13/1000000</f>
        <v>-0.001875</v>
      </c>
      <c r="Q13" s="637"/>
    </row>
    <row r="14" spans="1:17" s="616" customFormat="1" ht="19.5" customHeight="1">
      <c r="A14" s="307"/>
      <c r="B14" s="344" t="s">
        <v>259</v>
      </c>
      <c r="C14" s="345"/>
      <c r="D14" s="331"/>
      <c r="E14" s="98"/>
      <c r="F14" s="346"/>
      <c r="G14" s="309"/>
      <c r="H14" s="337"/>
      <c r="I14" s="337"/>
      <c r="J14" s="337"/>
      <c r="K14" s="352"/>
      <c r="L14" s="358"/>
      <c r="M14" s="337"/>
      <c r="N14" s="337"/>
      <c r="O14" s="337"/>
      <c r="P14" s="710"/>
      <c r="Q14" s="620"/>
    </row>
    <row r="15" spans="1:17" s="616" customFormat="1" ht="19.5" customHeight="1">
      <c r="A15" s="307"/>
      <c r="B15" s="344"/>
      <c r="C15" s="345"/>
      <c r="D15" s="331"/>
      <c r="E15" s="98"/>
      <c r="F15" s="346"/>
      <c r="G15" s="309"/>
      <c r="H15" s="337"/>
      <c r="I15" s="337"/>
      <c r="J15" s="337"/>
      <c r="K15" s="352"/>
      <c r="L15" s="358"/>
      <c r="M15" s="337"/>
      <c r="N15" s="337"/>
      <c r="O15" s="337"/>
      <c r="P15" s="710"/>
      <c r="Q15" s="620"/>
    </row>
    <row r="16" spans="1:17" s="616" customFormat="1" ht="19.5" customHeight="1">
      <c r="A16" s="307">
        <v>5</v>
      </c>
      <c r="B16" s="347" t="s">
        <v>260</v>
      </c>
      <c r="C16" s="345">
        <v>4864826</v>
      </c>
      <c r="D16" s="331" t="s">
        <v>12</v>
      </c>
      <c r="E16" s="110" t="s">
        <v>347</v>
      </c>
      <c r="F16" s="346">
        <v>-66.67</v>
      </c>
      <c r="G16" s="612">
        <v>997492</v>
      </c>
      <c r="H16" s="613">
        <v>997500</v>
      </c>
      <c r="I16" s="615">
        <f>G16-H16</f>
        <v>-8</v>
      </c>
      <c r="J16" s="615">
        <f>$F16*I16</f>
        <v>533.36</v>
      </c>
      <c r="K16" s="702">
        <f>J16/1000000</f>
        <v>0.00053336</v>
      </c>
      <c r="L16" s="612">
        <v>986199</v>
      </c>
      <c r="M16" s="613">
        <v>995144</v>
      </c>
      <c r="N16" s="615">
        <f>L16-M16</f>
        <v>-8945</v>
      </c>
      <c r="O16" s="615">
        <f>$F16*N16</f>
        <v>596363.15</v>
      </c>
      <c r="P16" s="702">
        <f>O16/1000000</f>
        <v>0.5963631500000001</v>
      </c>
      <c r="Q16" s="620"/>
    </row>
    <row r="17" spans="1:17" s="616" customFormat="1" ht="19.5" customHeight="1">
      <c r="A17" s="307">
        <v>6</v>
      </c>
      <c r="B17" s="347" t="s">
        <v>261</v>
      </c>
      <c r="C17" s="345">
        <v>4864881</v>
      </c>
      <c r="D17" s="331" t="s">
        <v>12</v>
      </c>
      <c r="E17" s="110" t="s">
        <v>347</v>
      </c>
      <c r="F17" s="346">
        <v>-500</v>
      </c>
      <c r="G17" s="612">
        <v>984117</v>
      </c>
      <c r="H17" s="613">
        <v>984523</v>
      </c>
      <c r="I17" s="615">
        <f>G17-H17</f>
        <v>-406</v>
      </c>
      <c r="J17" s="615">
        <f>$F17*I17</f>
        <v>203000</v>
      </c>
      <c r="K17" s="702">
        <f>J17/1000000</f>
        <v>0.203</v>
      </c>
      <c r="L17" s="612">
        <v>976504</v>
      </c>
      <c r="M17" s="613">
        <v>976500</v>
      </c>
      <c r="N17" s="615">
        <f>L17-M17</f>
        <v>4</v>
      </c>
      <c r="O17" s="615">
        <f>$F17*N17</f>
        <v>-2000</v>
      </c>
      <c r="P17" s="702">
        <f>O17/1000000</f>
        <v>-0.002</v>
      </c>
      <c r="Q17" s="620"/>
    </row>
    <row r="18" spans="1:17" s="616" customFormat="1" ht="19.5" customHeight="1">
      <c r="A18" s="307">
        <v>7</v>
      </c>
      <c r="B18" s="347" t="s">
        <v>276</v>
      </c>
      <c r="C18" s="345">
        <v>4902572</v>
      </c>
      <c r="D18" s="331" t="s">
        <v>12</v>
      </c>
      <c r="E18" s="110" t="s">
        <v>347</v>
      </c>
      <c r="F18" s="346">
        <v>300</v>
      </c>
      <c r="G18" s="612">
        <v>109</v>
      </c>
      <c r="H18" s="613">
        <v>109</v>
      </c>
      <c r="I18" s="615">
        <f>G18-H18</f>
        <v>0</v>
      </c>
      <c r="J18" s="615">
        <f>$F18*I18</f>
        <v>0</v>
      </c>
      <c r="K18" s="702">
        <f>J18/1000000</f>
        <v>0</v>
      </c>
      <c r="L18" s="612">
        <v>999999</v>
      </c>
      <c r="M18" s="613">
        <v>999999</v>
      </c>
      <c r="N18" s="615">
        <f>L18-M18</f>
        <v>0</v>
      </c>
      <c r="O18" s="615">
        <f>$F18*N18</f>
        <v>0</v>
      </c>
      <c r="P18" s="702">
        <f>O18/1000000</f>
        <v>0</v>
      </c>
      <c r="Q18" s="620"/>
    </row>
    <row r="19" spans="1:17" s="616" customFormat="1" ht="19.5" customHeight="1">
      <c r="A19" s="307"/>
      <c r="B19" s="344"/>
      <c r="C19" s="345"/>
      <c r="D19" s="331"/>
      <c r="E19" s="110"/>
      <c r="F19" s="346"/>
      <c r="G19" s="109"/>
      <c r="H19" s="98"/>
      <c r="I19" s="47"/>
      <c r="J19" s="47"/>
      <c r="K19" s="112"/>
      <c r="L19" s="361"/>
      <c r="M19" s="677"/>
      <c r="N19" s="677"/>
      <c r="O19" s="677"/>
      <c r="P19" s="678"/>
      <c r="Q19" s="620"/>
    </row>
    <row r="20" spans="1:17" s="616" customFormat="1" ht="19.5" customHeight="1">
      <c r="A20" s="307"/>
      <c r="B20" s="344"/>
      <c r="C20" s="345"/>
      <c r="D20" s="331"/>
      <c r="E20" s="110"/>
      <c r="F20" s="346"/>
      <c r="G20" s="109"/>
      <c r="H20" s="98"/>
      <c r="I20" s="47"/>
      <c r="J20" s="47"/>
      <c r="K20" s="112"/>
      <c r="L20" s="361"/>
      <c r="M20" s="677"/>
      <c r="N20" s="677"/>
      <c r="O20" s="677"/>
      <c r="P20" s="678"/>
      <c r="Q20" s="620"/>
    </row>
    <row r="21" spans="1:17" s="616" customFormat="1" ht="19.5" customHeight="1">
      <c r="A21" s="307"/>
      <c r="B21" s="347"/>
      <c r="C21" s="345"/>
      <c r="D21" s="331"/>
      <c r="E21" s="110"/>
      <c r="F21" s="346"/>
      <c r="G21" s="109"/>
      <c r="H21" s="98"/>
      <c r="I21" s="47"/>
      <c r="J21" s="47"/>
      <c r="K21" s="112"/>
      <c r="L21" s="361"/>
      <c r="M21" s="677"/>
      <c r="N21" s="677"/>
      <c r="O21" s="677"/>
      <c r="P21" s="678"/>
      <c r="Q21" s="620"/>
    </row>
    <row r="22" spans="1:17" s="616" customFormat="1" ht="19.5" customHeight="1">
      <c r="A22" s="307"/>
      <c r="B22" s="344" t="s">
        <v>262</v>
      </c>
      <c r="C22" s="345"/>
      <c r="D22" s="331"/>
      <c r="E22" s="110"/>
      <c r="F22" s="348"/>
      <c r="G22" s="109"/>
      <c r="H22" s="98"/>
      <c r="I22" s="44"/>
      <c r="J22" s="48"/>
      <c r="K22" s="354">
        <f>SUM(K9:K21)</f>
        <v>0.9064833600000002</v>
      </c>
      <c r="L22" s="362"/>
      <c r="M22" s="337"/>
      <c r="N22" s="337"/>
      <c r="O22" s="337"/>
      <c r="P22" s="355">
        <f>SUM(P9:P21)</f>
        <v>0.67168815</v>
      </c>
      <c r="Q22" s="620"/>
    </row>
    <row r="23" spans="1:17" s="616" customFormat="1" ht="19.5" customHeight="1">
      <c r="A23" s="307"/>
      <c r="B23" s="344" t="s">
        <v>263</v>
      </c>
      <c r="C23" s="345"/>
      <c r="D23" s="331"/>
      <c r="E23" s="110"/>
      <c r="F23" s="348"/>
      <c r="G23" s="109"/>
      <c r="H23" s="98"/>
      <c r="I23" s="44"/>
      <c r="J23" s="44"/>
      <c r="K23" s="112"/>
      <c r="L23" s="361"/>
      <c r="M23" s="677"/>
      <c r="N23" s="677"/>
      <c r="O23" s="677"/>
      <c r="P23" s="678"/>
      <c r="Q23" s="620"/>
    </row>
    <row r="24" spans="1:17" s="616" customFormat="1" ht="19.5" customHeight="1">
      <c r="A24" s="307"/>
      <c r="B24" s="344" t="s">
        <v>264</v>
      </c>
      <c r="C24" s="345"/>
      <c r="D24" s="331"/>
      <c r="E24" s="110"/>
      <c r="F24" s="348"/>
      <c r="G24" s="109"/>
      <c r="H24" s="98"/>
      <c r="I24" s="44"/>
      <c r="J24" s="44"/>
      <c r="K24" s="112"/>
      <c r="L24" s="361"/>
      <c r="M24" s="677"/>
      <c r="N24" s="677"/>
      <c r="O24" s="677"/>
      <c r="P24" s="678"/>
      <c r="Q24" s="620"/>
    </row>
    <row r="25" spans="1:17" s="616" customFormat="1" ht="19.5" customHeight="1">
      <c r="A25" s="307">
        <v>8</v>
      </c>
      <c r="B25" s="347" t="s">
        <v>265</v>
      </c>
      <c r="C25" s="345">
        <v>4864796</v>
      </c>
      <c r="D25" s="331" t="s">
        <v>12</v>
      </c>
      <c r="E25" s="110" t="s">
        <v>347</v>
      </c>
      <c r="F25" s="346">
        <v>200</v>
      </c>
      <c r="G25" s="612">
        <v>994668</v>
      </c>
      <c r="H25" s="613">
        <v>993767</v>
      </c>
      <c r="I25" s="615">
        <f>G25-H25</f>
        <v>901</v>
      </c>
      <c r="J25" s="615">
        <f>$F25*I25</f>
        <v>180200</v>
      </c>
      <c r="K25" s="702">
        <f>J25/1000000</f>
        <v>0.1802</v>
      </c>
      <c r="L25" s="612">
        <v>1000046</v>
      </c>
      <c r="M25" s="613">
        <v>999949</v>
      </c>
      <c r="N25" s="615">
        <f>L25-M25</f>
        <v>97</v>
      </c>
      <c r="O25" s="615">
        <f>$F25*N25</f>
        <v>19400</v>
      </c>
      <c r="P25" s="702">
        <f>O25/1000000</f>
        <v>0.0194</v>
      </c>
      <c r="Q25" s="638"/>
    </row>
    <row r="26" spans="1:17" s="616" customFormat="1" ht="21" customHeight="1">
      <c r="A26" s="307">
        <v>9</v>
      </c>
      <c r="B26" s="347" t="s">
        <v>266</v>
      </c>
      <c r="C26" s="345">
        <v>4864932</v>
      </c>
      <c r="D26" s="331" t="s">
        <v>12</v>
      </c>
      <c r="E26" s="110" t="s">
        <v>347</v>
      </c>
      <c r="F26" s="346">
        <v>375</v>
      </c>
      <c r="G26" s="612">
        <v>924790</v>
      </c>
      <c r="H26" s="613">
        <v>924947</v>
      </c>
      <c r="I26" s="615">
        <f>G26-H26</f>
        <v>-157</v>
      </c>
      <c r="J26" s="615">
        <f>$F26*I26</f>
        <v>-58875</v>
      </c>
      <c r="K26" s="702">
        <f>J26/1000000</f>
        <v>-0.058875</v>
      </c>
      <c r="L26" s="612">
        <v>997575</v>
      </c>
      <c r="M26" s="613">
        <v>997626</v>
      </c>
      <c r="N26" s="615">
        <f>L26-M26</f>
        <v>-51</v>
      </c>
      <c r="O26" s="615">
        <f>$F26*N26</f>
        <v>-19125</v>
      </c>
      <c r="P26" s="702">
        <f>O26/1000000</f>
        <v>-0.019125</v>
      </c>
      <c r="Q26" s="632"/>
    </row>
    <row r="27" spans="1:17" ht="19.5" customHeight="1">
      <c r="A27" s="307"/>
      <c r="B27" s="344" t="s">
        <v>267</v>
      </c>
      <c r="C27" s="347"/>
      <c r="D27" s="331"/>
      <c r="E27" s="110"/>
      <c r="F27" s="348"/>
      <c r="G27" s="109"/>
      <c r="H27" s="98"/>
      <c r="I27" s="44"/>
      <c r="J27" s="48"/>
      <c r="K27" s="355">
        <f>SUM(K25:K26)</f>
        <v>0.121325</v>
      </c>
      <c r="L27" s="362"/>
      <c r="M27" s="359"/>
      <c r="N27" s="359"/>
      <c r="O27" s="359"/>
      <c r="P27" s="355">
        <f>SUM(P25:P26)</f>
        <v>0.00027500000000000094</v>
      </c>
      <c r="Q27" s="171"/>
    </row>
    <row r="28" spans="1:17" ht="19.5" customHeight="1">
      <c r="A28" s="307"/>
      <c r="B28" s="344" t="s">
        <v>268</v>
      </c>
      <c r="C28" s="345"/>
      <c r="D28" s="331"/>
      <c r="E28" s="98"/>
      <c r="F28" s="346"/>
      <c r="G28" s="109"/>
      <c r="H28" s="98"/>
      <c r="I28" s="47"/>
      <c r="J28" s="43"/>
      <c r="K28" s="112"/>
      <c r="L28" s="361"/>
      <c r="M28" s="21"/>
      <c r="N28" s="21"/>
      <c r="O28" s="21"/>
      <c r="P28" s="28"/>
      <c r="Q28" s="171"/>
    </row>
    <row r="29" spans="1:17" ht="19.5" customHeight="1">
      <c r="A29" s="307"/>
      <c r="B29" s="344" t="s">
        <v>264</v>
      </c>
      <c r="C29" s="345"/>
      <c r="D29" s="331"/>
      <c r="E29" s="98"/>
      <c r="F29" s="346"/>
      <c r="G29" s="109"/>
      <c r="H29" s="98"/>
      <c r="I29" s="47"/>
      <c r="J29" s="43"/>
      <c r="K29" s="112"/>
      <c r="L29" s="361"/>
      <c r="M29" s="21"/>
      <c r="N29" s="21"/>
      <c r="O29" s="21"/>
      <c r="P29" s="28"/>
      <c r="Q29" s="171"/>
    </row>
    <row r="30" spans="1:17" s="616" customFormat="1" ht="19.5" customHeight="1">
      <c r="A30" s="307">
        <v>10</v>
      </c>
      <c r="B30" s="347" t="s">
        <v>269</v>
      </c>
      <c r="C30" s="345">
        <v>4864819</v>
      </c>
      <c r="D30" s="331" t="s">
        <v>12</v>
      </c>
      <c r="E30" s="110" t="s">
        <v>347</v>
      </c>
      <c r="F30" s="703">
        <v>200</v>
      </c>
      <c r="G30" s="612">
        <v>281051</v>
      </c>
      <c r="H30" s="613">
        <v>280667</v>
      </c>
      <c r="I30" s="615">
        <f aca="true" t="shared" si="0" ref="I30:I37">G30-H30</f>
        <v>384</v>
      </c>
      <c r="J30" s="615">
        <f aca="true" t="shared" si="1" ref="J30:J37">$F30*I30</f>
        <v>76800</v>
      </c>
      <c r="K30" s="702">
        <f aca="true" t="shared" si="2" ref="K30:K37">J30/1000000</f>
        <v>0.0768</v>
      </c>
      <c r="L30" s="612">
        <v>266112</v>
      </c>
      <c r="M30" s="613">
        <v>266027</v>
      </c>
      <c r="N30" s="615">
        <f aca="true" t="shared" si="3" ref="N30:N37">L30-M30</f>
        <v>85</v>
      </c>
      <c r="O30" s="615">
        <f aca="true" t="shared" si="4" ref="O30:O37">$F30*N30</f>
        <v>17000</v>
      </c>
      <c r="P30" s="702">
        <f aca="true" t="shared" si="5" ref="P30:P37">O30/1000000</f>
        <v>0.017</v>
      </c>
      <c r="Q30" s="620"/>
    </row>
    <row r="31" spans="1:17" s="616" customFormat="1" ht="19.5" customHeight="1">
      <c r="A31" s="307"/>
      <c r="B31" s="347"/>
      <c r="C31" s="345"/>
      <c r="D31" s="331"/>
      <c r="E31" s="110"/>
      <c r="F31" s="703"/>
      <c r="G31" s="612"/>
      <c r="H31" s="613"/>
      <c r="I31" s="615"/>
      <c r="J31" s="615"/>
      <c r="K31" s="702">
        <v>-0.3136</v>
      </c>
      <c r="L31" s="612"/>
      <c r="M31" s="613"/>
      <c r="N31" s="615"/>
      <c r="O31" s="615"/>
      <c r="P31" s="702">
        <v>-0.0002</v>
      </c>
      <c r="Q31" s="620" t="s">
        <v>457</v>
      </c>
    </row>
    <row r="32" spans="1:17" s="616" customFormat="1" ht="19.5" customHeight="1">
      <c r="A32" s="307">
        <v>11</v>
      </c>
      <c r="B32" s="347" t="s">
        <v>270</v>
      </c>
      <c r="C32" s="345">
        <v>5295125</v>
      </c>
      <c r="D32" s="331" t="s">
        <v>12</v>
      </c>
      <c r="E32" s="110" t="s">
        <v>347</v>
      </c>
      <c r="F32" s="703">
        <v>100</v>
      </c>
      <c r="G32" s="612">
        <v>65072</v>
      </c>
      <c r="H32" s="613">
        <v>62746</v>
      </c>
      <c r="I32" s="615">
        <f>G32-H32</f>
        <v>2326</v>
      </c>
      <c r="J32" s="615">
        <f>$F32*I32</f>
        <v>232600</v>
      </c>
      <c r="K32" s="702">
        <f>J32/1000000</f>
        <v>0.2326</v>
      </c>
      <c r="L32" s="612">
        <v>999955</v>
      </c>
      <c r="M32" s="613">
        <v>1000190</v>
      </c>
      <c r="N32" s="615">
        <f>L32-M32</f>
        <v>-235</v>
      </c>
      <c r="O32" s="615">
        <f>$F32*N32</f>
        <v>-23500</v>
      </c>
      <c r="P32" s="702">
        <f>O32/1000000</f>
        <v>-0.0235</v>
      </c>
      <c r="Q32" s="620"/>
    </row>
    <row r="33" spans="1:17" s="616" customFormat="1" ht="19.5" customHeight="1">
      <c r="A33" s="307"/>
      <c r="B33" s="347"/>
      <c r="C33" s="345"/>
      <c r="D33" s="331"/>
      <c r="E33" s="110"/>
      <c r="F33" s="703"/>
      <c r="G33" s="612"/>
      <c r="H33" s="613"/>
      <c r="I33" s="615"/>
      <c r="J33" s="615"/>
      <c r="K33" s="702">
        <v>-0.5375</v>
      </c>
      <c r="L33" s="612"/>
      <c r="M33" s="613"/>
      <c r="N33" s="615"/>
      <c r="O33" s="615"/>
      <c r="P33" s="702">
        <v>0</v>
      </c>
      <c r="Q33" s="620" t="s">
        <v>457</v>
      </c>
    </row>
    <row r="34" spans="1:17" s="616" customFormat="1" ht="19.5" customHeight="1">
      <c r="A34" s="307">
        <v>12</v>
      </c>
      <c r="B34" s="347" t="s">
        <v>271</v>
      </c>
      <c r="C34" s="345">
        <v>5295126</v>
      </c>
      <c r="D34" s="331" t="s">
        <v>12</v>
      </c>
      <c r="E34" s="110" t="s">
        <v>347</v>
      </c>
      <c r="F34" s="703">
        <v>62.5</v>
      </c>
      <c r="G34" s="612">
        <v>28735</v>
      </c>
      <c r="H34" s="345">
        <v>24856</v>
      </c>
      <c r="I34" s="615">
        <f>G34-H34</f>
        <v>3879</v>
      </c>
      <c r="J34" s="615">
        <f>$F34*I34</f>
        <v>242437.5</v>
      </c>
      <c r="K34" s="702">
        <f>J34/1000000</f>
        <v>0.2424375</v>
      </c>
      <c r="L34" s="612">
        <v>999946</v>
      </c>
      <c r="M34" s="613">
        <v>1000238</v>
      </c>
      <c r="N34" s="615">
        <f>L34-M34</f>
        <v>-292</v>
      </c>
      <c r="O34" s="615">
        <f>$F34*N34</f>
        <v>-18250</v>
      </c>
      <c r="P34" s="702">
        <f>O34/1000000</f>
        <v>-0.01825</v>
      </c>
      <c r="Q34" s="620"/>
    </row>
    <row r="35" spans="1:17" s="616" customFormat="1" ht="19.5" customHeight="1">
      <c r="A35" s="307">
        <v>13</v>
      </c>
      <c r="B35" s="347" t="s">
        <v>272</v>
      </c>
      <c r="C35" s="345">
        <v>4865177</v>
      </c>
      <c r="D35" s="331" t="s">
        <v>12</v>
      </c>
      <c r="E35" s="110" t="s">
        <v>347</v>
      </c>
      <c r="F35" s="703">
        <v>1000</v>
      </c>
      <c r="G35" s="612">
        <v>979</v>
      </c>
      <c r="H35" s="613">
        <v>909</v>
      </c>
      <c r="I35" s="615">
        <f t="shared" si="0"/>
        <v>70</v>
      </c>
      <c r="J35" s="615">
        <f t="shared" si="1"/>
        <v>70000</v>
      </c>
      <c r="K35" s="702">
        <f t="shared" si="2"/>
        <v>0.07</v>
      </c>
      <c r="L35" s="612">
        <v>1000003</v>
      </c>
      <c r="M35" s="613">
        <v>999979</v>
      </c>
      <c r="N35" s="615">
        <f t="shared" si="3"/>
        <v>24</v>
      </c>
      <c r="O35" s="615">
        <f t="shared" si="4"/>
        <v>24000</v>
      </c>
      <c r="P35" s="702">
        <f t="shared" si="5"/>
        <v>0.024</v>
      </c>
      <c r="Q35" s="620"/>
    </row>
    <row r="36" spans="1:17" s="616" customFormat="1" ht="19.5" customHeight="1">
      <c r="A36" s="307">
        <v>14</v>
      </c>
      <c r="B36" s="347" t="s">
        <v>273</v>
      </c>
      <c r="C36" s="345">
        <v>4864795</v>
      </c>
      <c r="D36" s="331" t="s">
        <v>12</v>
      </c>
      <c r="E36" s="110" t="s">
        <v>347</v>
      </c>
      <c r="F36" s="703">
        <v>100</v>
      </c>
      <c r="G36" s="612">
        <v>997243</v>
      </c>
      <c r="H36" s="613">
        <v>997749</v>
      </c>
      <c r="I36" s="615">
        <f t="shared" si="0"/>
        <v>-506</v>
      </c>
      <c r="J36" s="615">
        <f t="shared" si="1"/>
        <v>-50600</v>
      </c>
      <c r="K36" s="702">
        <f t="shared" si="2"/>
        <v>-0.0506</v>
      </c>
      <c r="L36" s="612">
        <v>999900</v>
      </c>
      <c r="M36" s="613">
        <v>999910</v>
      </c>
      <c r="N36" s="615">
        <f t="shared" si="3"/>
        <v>-10</v>
      </c>
      <c r="O36" s="615">
        <f t="shared" si="4"/>
        <v>-1000</v>
      </c>
      <c r="P36" s="702">
        <f t="shared" si="5"/>
        <v>-0.001</v>
      </c>
      <c r="Q36" s="638"/>
    </row>
    <row r="37" spans="1:17" s="616" customFormat="1" ht="19.5" customHeight="1">
      <c r="A37" s="307">
        <v>15</v>
      </c>
      <c r="B37" s="347" t="s">
        <v>376</v>
      </c>
      <c r="C37" s="345">
        <v>4864821</v>
      </c>
      <c r="D37" s="331" t="s">
        <v>12</v>
      </c>
      <c r="E37" s="110" t="s">
        <v>347</v>
      </c>
      <c r="F37" s="703">
        <v>150</v>
      </c>
      <c r="G37" s="612">
        <v>999090</v>
      </c>
      <c r="H37" s="613">
        <v>999045</v>
      </c>
      <c r="I37" s="615">
        <f t="shared" si="0"/>
        <v>45</v>
      </c>
      <c r="J37" s="615">
        <f t="shared" si="1"/>
        <v>6750</v>
      </c>
      <c r="K37" s="702">
        <f t="shared" si="2"/>
        <v>0.00675</v>
      </c>
      <c r="L37" s="612">
        <v>12</v>
      </c>
      <c r="M37" s="613">
        <v>882</v>
      </c>
      <c r="N37" s="615">
        <f t="shared" si="3"/>
        <v>-870</v>
      </c>
      <c r="O37" s="615">
        <f t="shared" si="4"/>
        <v>-130500</v>
      </c>
      <c r="P37" s="708">
        <f t="shared" si="5"/>
        <v>-0.1305</v>
      </c>
      <c r="Q37" s="659"/>
    </row>
    <row r="38" spans="1:17" ht="19.5" customHeight="1">
      <c r="A38" s="307"/>
      <c r="B38" s="344" t="s">
        <v>259</v>
      </c>
      <c r="C38" s="345"/>
      <c r="D38" s="331"/>
      <c r="E38" s="98"/>
      <c r="F38" s="346"/>
      <c r="G38" s="309"/>
      <c r="H38" s="337"/>
      <c r="I38" s="337"/>
      <c r="J38" s="353"/>
      <c r="K38" s="352"/>
      <c r="L38" s="358"/>
      <c r="M38" s="359"/>
      <c r="N38" s="359"/>
      <c r="O38" s="359"/>
      <c r="P38" s="360"/>
      <c r="Q38" s="171"/>
    </row>
    <row r="39" spans="1:17" s="616" customFormat="1" ht="19.5" customHeight="1">
      <c r="A39" s="307">
        <v>16</v>
      </c>
      <c r="B39" s="347" t="s">
        <v>274</v>
      </c>
      <c r="C39" s="345">
        <v>4865185</v>
      </c>
      <c r="D39" s="331" t="s">
        <v>12</v>
      </c>
      <c r="E39" s="110" t="s">
        <v>347</v>
      </c>
      <c r="F39" s="703">
        <v>-2500</v>
      </c>
      <c r="G39" s="612">
        <v>999243</v>
      </c>
      <c r="H39" s="613">
        <v>999249</v>
      </c>
      <c r="I39" s="615">
        <f>G39-H39</f>
        <v>-6</v>
      </c>
      <c r="J39" s="615">
        <f>$F39*I39</f>
        <v>15000</v>
      </c>
      <c r="K39" s="702">
        <f>J39/1000000</f>
        <v>0.015</v>
      </c>
      <c r="L39" s="612">
        <v>3072</v>
      </c>
      <c r="M39" s="613">
        <v>3072</v>
      </c>
      <c r="N39" s="615">
        <f>L39-M39</f>
        <v>0</v>
      </c>
      <c r="O39" s="615">
        <f>$F39*N39</f>
        <v>0</v>
      </c>
      <c r="P39" s="708">
        <f>O39/1000000</f>
        <v>0</v>
      </c>
      <c r="Q39" s="637"/>
    </row>
    <row r="40" spans="1:17" s="616" customFormat="1" ht="19.5" customHeight="1">
      <c r="A40" s="307">
        <v>17</v>
      </c>
      <c r="B40" s="347" t="s">
        <v>277</v>
      </c>
      <c r="C40" s="345">
        <v>4902572</v>
      </c>
      <c r="D40" s="331" t="s">
        <v>12</v>
      </c>
      <c r="E40" s="110" t="s">
        <v>347</v>
      </c>
      <c r="F40" s="703">
        <v>-300</v>
      </c>
      <c r="G40" s="612">
        <v>109</v>
      </c>
      <c r="H40" s="613">
        <v>109</v>
      </c>
      <c r="I40" s="615">
        <f>G40-H40</f>
        <v>0</v>
      </c>
      <c r="J40" s="615">
        <f>$F40*I40</f>
        <v>0</v>
      </c>
      <c r="K40" s="702">
        <f>J40/1000000</f>
        <v>0</v>
      </c>
      <c r="L40" s="612">
        <v>999999</v>
      </c>
      <c r="M40" s="613">
        <v>999999</v>
      </c>
      <c r="N40" s="615">
        <f>L40-M40</f>
        <v>0</v>
      </c>
      <c r="O40" s="615">
        <f>$F40*N40</f>
        <v>0</v>
      </c>
      <c r="P40" s="702">
        <f>O40/1000000</f>
        <v>0</v>
      </c>
      <c r="Q40" s="620"/>
    </row>
    <row r="41" spans="1:17" ht="19.5" customHeight="1">
      <c r="A41" s="307"/>
      <c r="B41" s="344"/>
      <c r="C41" s="345"/>
      <c r="D41" s="345"/>
      <c r="E41" s="347"/>
      <c r="F41" s="345"/>
      <c r="G41" s="109"/>
      <c r="H41" s="47"/>
      <c r="I41" s="47"/>
      <c r="J41" s="47"/>
      <c r="K41" s="116"/>
      <c r="L41" s="41"/>
      <c r="M41" s="21"/>
      <c r="N41" s="21"/>
      <c r="O41" s="21"/>
      <c r="P41" s="28"/>
      <c r="Q41" s="171"/>
    </row>
    <row r="42" spans="1:17" ht="19.5" customHeight="1" thickBot="1">
      <c r="A42" s="349"/>
      <c r="B42" s="350" t="s">
        <v>275</v>
      </c>
      <c r="C42" s="350"/>
      <c r="D42" s="350"/>
      <c r="E42" s="350"/>
      <c r="F42" s="350"/>
      <c r="G42" s="118"/>
      <c r="H42" s="117"/>
      <c r="I42" s="117"/>
      <c r="J42" s="117"/>
      <c r="K42" s="535">
        <f>SUM(K30:K41)</f>
        <v>-0.25811249999999997</v>
      </c>
      <c r="L42" s="363"/>
      <c r="M42" s="364"/>
      <c r="N42" s="364"/>
      <c r="O42" s="364"/>
      <c r="P42" s="356">
        <f>SUM(P30:P41)</f>
        <v>-0.13245</v>
      </c>
      <c r="Q42" s="172"/>
    </row>
    <row r="43" spans="1:16" ht="13.5" thickTop="1">
      <c r="A43" s="59"/>
      <c r="B43" s="2"/>
      <c r="C43" s="106"/>
      <c r="D43" s="59"/>
      <c r="E43" s="106"/>
      <c r="F43" s="10"/>
      <c r="G43" s="10"/>
      <c r="H43" s="10"/>
      <c r="I43" s="10"/>
      <c r="J43" s="10"/>
      <c r="K43" s="11"/>
      <c r="L43" s="365"/>
      <c r="M43" s="18"/>
      <c r="N43" s="18"/>
      <c r="O43" s="18"/>
      <c r="P43" s="18"/>
    </row>
    <row r="44" spans="11:16" ht="12.75">
      <c r="K44" s="18"/>
      <c r="L44" s="18"/>
      <c r="M44" s="18"/>
      <c r="N44" s="18"/>
      <c r="O44" s="18"/>
      <c r="P44" s="18"/>
    </row>
    <row r="45" spans="7:16" ht="12.75">
      <c r="G45" s="156"/>
      <c r="K45" s="18"/>
      <c r="L45" s="18"/>
      <c r="M45" s="18"/>
      <c r="N45" s="18"/>
      <c r="O45" s="18"/>
      <c r="P45" s="18"/>
    </row>
    <row r="46" spans="2:16" ht="21.75">
      <c r="B46" s="211" t="s">
        <v>333</v>
      </c>
      <c r="K46" s="367">
        <f>K22</f>
        <v>0.9064833600000002</v>
      </c>
      <c r="L46" s="366"/>
      <c r="M46" s="366"/>
      <c r="N46" s="366"/>
      <c r="O46" s="366"/>
      <c r="P46" s="367">
        <f>P22</f>
        <v>0.67168815</v>
      </c>
    </row>
    <row r="47" spans="2:16" ht="21.75">
      <c r="B47" s="211" t="s">
        <v>334</v>
      </c>
      <c r="K47" s="367">
        <f>K27</f>
        <v>0.121325</v>
      </c>
      <c r="L47" s="366"/>
      <c r="M47" s="366"/>
      <c r="N47" s="366"/>
      <c r="O47" s="366"/>
      <c r="P47" s="367">
        <f>P27</f>
        <v>0.00027500000000000094</v>
      </c>
    </row>
    <row r="48" spans="2:16" ht="21.75">
      <c r="B48" s="211" t="s">
        <v>335</v>
      </c>
      <c r="K48" s="367">
        <f>K42</f>
        <v>-0.25811249999999997</v>
      </c>
      <c r="L48" s="366"/>
      <c r="M48" s="366"/>
      <c r="N48" s="366"/>
      <c r="O48" s="366"/>
      <c r="P48" s="529">
        <f>P42</f>
        <v>-0.13245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55" zoomScaleNormal="75" zoomScaleSheetLayoutView="55" zoomScalePageLayoutView="0" workbookViewId="0" topLeftCell="A16">
      <selection activeCell="P34" sqref="P3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74" t="s">
        <v>239</v>
      </c>
      <c r="P2" s="328" t="str">
        <f>NDPL!Q1</f>
        <v>MAY-2016</v>
      </c>
    </row>
    <row r="3" spans="1:9" ht="18">
      <c r="A3" s="207" t="s">
        <v>352</v>
      </c>
      <c r="B3" s="207"/>
      <c r="C3" s="300"/>
      <c r="D3" s="301"/>
      <c r="E3" s="301"/>
      <c r="F3" s="300"/>
      <c r="G3" s="300"/>
      <c r="H3" s="300"/>
      <c r="I3" s="300"/>
    </row>
    <row r="4" spans="1:16" ht="24" thickBot="1">
      <c r="A4" s="3"/>
      <c r="G4" s="19"/>
      <c r="H4" s="19"/>
      <c r="I4" s="51" t="s">
        <v>398</v>
      </c>
      <c r="J4" s="19"/>
      <c r="K4" s="19"/>
      <c r="L4" s="19"/>
      <c r="M4" s="19"/>
      <c r="N4" s="51" t="s">
        <v>399</v>
      </c>
      <c r="O4" s="19"/>
      <c r="P4" s="19"/>
    </row>
    <row r="5" spans="1:17" ht="39.75" thickBot="1" thickTop="1">
      <c r="A5" s="38" t="s">
        <v>8</v>
      </c>
      <c r="B5" s="35" t="s">
        <v>9</v>
      </c>
      <c r="C5" s="36" t="s">
        <v>1</v>
      </c>
      <c r="D5" s="36" t="s">
        <v>2</v>
      </c>
      <c r="E5" s="36" t="s">
        <v>3</v>
      </c>
      <c r="F5" s="36" t="s">
        <v>10</v>
      </c>
      <c r="G5" s="38" t="str">
        <f>NDPL!G5</f>
        <v>FINAL READING 01/06/2016</v>
      </c>
      <c r="H5" s="36" t="str">
        <f>NDPL!H5</f>
        <v>INTIAL READING 01/05/2016</v>
      </c>
      <c r="I5" s="36" t="s">
        <v>4</v>
      </c>
      <c r="J5" s="36" t="s">
        <v>5</v>
      </c>
      <c r="K5" s="36" t="s">
        <v>6</v>
      </c>
      <c r="L5" s="38" t="str">
        <f>NDPL!G5</f>
        <v>FINAL READING 01/06/2016</v>
      </c>
      <c r="M5" s="36" t="str">
        <f>NDPL!H5</f>
        <v>INTIAL READING 01/05/2016</v>
      </c>
      <c r="N5" s="36" t="s">
        <v>4</v>
      </c>
      <c r="O5" s="36" t="s">
        <v>5</v>
      </c>
      <c r="P5" s="37" t="s">
        <v>6</v>
      </c>
      <c r="Q5" s="37" t="s">
        <v>310</v>
      </c>
    </row>
    <row r="6" ht="14.25" thickBot="1" thickTop="1"/>
    <row r="7" spans="1:17" ht="13.5" thickTop="1">
      <c r="A7" s="24"/>
      <c r="B7" s="128"/>
      <c r="C7" s="25"/>
      <c r="D7" s="25"/>
      <c r="E7" s="25"/>
      <c r="F7" s="33"/>
      <c r="G7" s="24"/>
      <c r="H7" s="25"/>
      <c r="I7" s="25"/>
      <c r="J7" s="25"/>
      <c r="K7" s="33"/>
      <c r="L7" s="24"/>
      <c r="M7" s="25"/>
      <c r="N7" s="25"/>
      <c r="O7" s="25"/>
      <c r="P7" s="33"/>
      <c r="Q7" s="170"/>
    </row>
    <row r="8" spans="1:17" ht="18">
      <c r="A8" s="134"/>
      <c r="B8" s="558" t="s">
        <v>284</v>
      </c>
      <c r="C8" s="557"/>
      <c r="D8" s="137"/>
      <c r="E8" s="137"/>
      <c r="F8" s="139"/>
      <c r="G8" s="148"/>
      <c r="H8" s="19"/>
      <c r="I8" s="74"/>
      <c r="J8" s="74"/>
      <c r="K8" s="76"/>
      <c r="L8" s="75"/>
      <c r="M8" s="73"/>
      <c r="N8" s="74"/>
      <c r="O8" s="74"/>
      <c r="P8" s="76"/>
      <c r="Q8" s="171"/>
    </row>
    <row r="9" spans="1:17" ht="18">
      <c r="A9" s="141"/>
      <c r="B9" s="559" t="s">
        <v>285</v>
      </c>
      <c r="C9" s="560" t="s">
        <v>279</v>
      </c>
      <c r="D9" s="142"/>
      <c r="E9" s="137"/>
      <c r="F9" s="139"/>
      <c r="G9" s="23"/>
      <c r="H9" s="19"/>
      <c r="I9" s="74"/>
      <c r="J9" s="74"/>
      <c r="K9" s="76"/>
      <c r="L9" s="205"/>
      <c r="M9" s="74"/>
      <c r="N9" s="74"/>
      <c r="O9" s="74"/>
      <c r="P9" s="76"/>
      <c r="Q9" s="171"/>
    </row>
    <row r="10" spans="1:17" s="616" customFormat="1" ht="20.25">
      <c r="A10" s="543">
        <v>1</v>
      </c>
      <c r="B10" s="751" t="s">
        <v>280</v>
      </c>
      <c r="C10" s="557">
        <v>4865001</v>
      </c>
      <c r="D10" s="606" t="s">
        <v>12</v>
      </c>
      <c r="E10" s="137" t="s">
        <v>356</v>
      </c>
      <c r="F10" s="752">
        <v>2000</v>
      </c>
      <c r="G10" s="612">
        <v>26793</v>
      </c>
      <c r="H10" s="613">
        <v>26642</v>
      </c>
      <c r="I10" s="613">
        <f>G10-H10</f>
        <v>151</v>
      </c>
      <c r="J10" s="613">
        <f>$F10*I10</f>
        <v>302000</v>
      </c>
      <c r="K10" s="613">
        <f>J10/1000000</f>
        <v>0.302</v>
      </c>
      <c r="L10" s="612">
        <v>1611</v>
      </c>
      <c r="M10" s="613">
        <v>1616</v>
      </c>
      <c r="N10" s="614">
        <f>L10-M10</f>
        <v>-5</v>
      </c>
      <c r="O10" s="614">
        <f>$F10*N10</f>
        <v>-10000</v>
      </c>
      <c r="P10" s="753">
        <f>O10/1000000</f>
        <v>-0.01</v>
      </c>
      <c r="Q10" s="620"/>
    </row>
    <row r="11" spans="1:17" s="616" customFormat="1" ht="20.25">
      <c r="A11" s="543">
        <v>2</v>
      </c>
      <c r="B11" s="751" t="s">
        <v>282</v>
      </c>
      <c r="C11" s="557">
        <v>4864886</v>
      </c>
      <c r="D11" s="606" t="s">
        <v>12</v>
      </c>
      <c r="E11" s="137" t="s">
        <v>356</v>
      </c>
      <c r="F11" s="752">
        <v>5000</v>
      </c>
      <c r="G11" s="612">
        <v>2265</v>
      </c>
      <c r="H11" s="613">
        <v>2077</v>
      </c>
      <c r="I11" s="613">
        <f>G11-H11</f>
        <v>188</v>
      </c>
      <c r="J11" s="613">
        <f>$F11*I11</f>
        <v>940000</v>
      </c>
      <c r="K11" s="613">
        <f>J11/1000000</f>
        <v>0.94</v>
      </c>
      <c r="L11" s="612">
        <v>69</v>
      </c>
      <c r="M11" s="613">
        <v>34</v>
      </c>
      <c r="N11" s="614">
        <f>L11-M11</f>
        <v>35</v>
      </c>
      <c r="O11" s="614">
        <f>$F11*N11</f>
        <v>175000</v>
      </c>
      <c r="P11" s="753">
        <f>O11/1000000</f>
        <v>0.175</v>
      </c>
      <c r="Q11" s="620"/>
    </row>
    <row r="12" spans="1:17" ht="14.25">
      <c r="A12" s="109"/>
      <c r="B12" s="146"/>
      <c r="C12" s="125"/>
      <c r="D12" s="606"/>
      <c r="E12" s="144"/>
      <c r="F12" s="145"/>
      <c r="G12" s="149"/>
      <c r="H12" s="150"/>
      <c r="I12" s="74"/>
      <c r="J12" s="74"/>
      <c r="K12" s="76"/>
      <c r="L12" s="205"/>
      <c r="M12" s="74"/>
      <c r="N12" s="74"/>
      <c r="O12" s="74"/>
      <c r="P12" s="76"/>
      <c r="Q12" s="171"/>
    </row>
    <row r="13" spans="1:17" ht="14.25">
      <c r="A13" s="109"/>
      <c r="B13" s="143"/>
      <c r="C13" s="125"/>
      <c r="D13" s="606"/>
      <c r="E13" s="144"/>
      <c r="F13" s="145"/>
      <c r="G13" s="149"/>
      <c r="H13" s="150"/>
      <c r="I13" s="74"/>
      <c r="J13" s="74"/>
      <c r="K13" s="76"/>
      <c r="L13" s="205"/>
      <c r="M13" s="74"/>
      <c r="N13" s="74"/>
      <c r="O13" s="74"/>
      <c r="P13" s="76"/>
      <c r="Q13" s="171"/>
    </row>
    <row r="14" spans="1:17" ht="18">
      <c r="A14" s="109"/>
      <c r="B14" s="143"/>
      <c r="C14" s="125"/>
      <c r="D14" s="606"/>
      <c r="E14" s="144"/>
      <c r="F14" s="145"/>
      <c r="G14" s="149"/>
      <c r="H14" s="570" t="s">
        <v>319</v>
      </c>
      <c r="I14" s="552"/>
      <c r="J14" s="351"/>
      <c r="K14" s="553">
        <f>SUM(K10:K11)</f>
        <v>1.242</v>
      </c>
      <c r="L14" s="205"/>
      <c r="M14" s="571" t="s">
        <v>319</v>
      </c>
      <c r="N14" s="554"/>
      <c r="O14" s="547"/>
      <c r="P14" s="555">
        <f>SUM(P10:P11)</f>
        <v>0.16499999999999998</v>
      </c>
      <c r="Q14" s="171"/>
    </row>
    <row r="15" spans="1:17" ht="18">
      <c r="A15" s="109"/>
      <c r="B15" s="371"/>
      <c r="C15" s="370"/>
      <c r="D15" s="606"/>
      <c r="E15" s="144"/>
      <c r="F15" s="145"/>
      <c r="G15" s="149"/>
      <c r="H15" s="150"/>
      <c r="I15" s="74"/>
      <c r="J15" s="74"/>
      <c r="K15" s="76"/>
      <c r="L15" s="205"/>
      <c r="M15" s="74"/>
      <c r="N15" s="74"/>
      <c r="O15" s="74"/>
      <c r="P15" s="76"/>
      <c r="Q15" s="171"/>
    </row>
    <row r="16" spans="1:17" ht="18">
      <c r="A16" s="23"/>
      <c r="B16" s="19"/>
      <c r="C16" s="19"/>
      <c r="D16" s="19"/>
      <c r="E16" s="19"/>
      <c r="F16" s="19"/>
      <c r="G16" s="23"/>
      <c r="H16" s="573"/>
      <c r="I16" s="572"/>
      <c r="J16" s="473"/>
      <c r="K16" s="556"/>
      <c r="L16" s="23"/>
      <c r="M16" s="573"/>
      <c r="N16" s="556"/>
      <c r="O16" s="473"/>
      <c r="P16" s="556"/>
      <c r="Q16" s="171"/>
    </row>
    <row r="17" spans="1:17" ht="12.75">
      <c r="A17" s="23"/>
      <c r="B17" s="19"/>
      <c r="C17" s="19"/>
      <c r="D17" s="19"/>
      <c r="E17" s="19"/>
      <c r="F17" s="19"/>
      <c r="G17" s="23"/>
      <c r="H17" s="19"/>
      <c r="I17" s="19"/>
      <c r="J17" s="19"/>
      <c r="K17" s="19"/>
      <c r="L17" s="23"/>
      <c r="M17" s="19"/>
      <c r="N17" s="19"/>
      <c r="O17" s="19"/>
      <c r="P17" s="115"/>
      <c r="Q17" s="171"/>
    </row>
    <row r="18" spans="1:17" ht="13.5" thickBot="1">
      <c r="A18" s="29"/>
      <c r="B18" s="30"/>
      <c r="C18" s="30"/>
      <c r="D18" s="30"/>
      <c r="E18" s="30"/>
      <c r="F18" s="30"/>
      <c r="G18" s="29"/>
      <c r="H18" s="30"/>
      <c r="I18" s="221"/>
      <c r="J18" s="30"/>
      <c r="K18" s="222"/>
      <c r="L18" s="29"/>
      <c r="M18" s="30"/>
      <c r="N18" s="221"/>
      <c r="O18" s="30"/>
      <c r="P18" s="222"/>
      <c r="Q18" s="172"/>
    </row>
    <row r="19" ht="13.5" thickTop="1"/>
    <row r="23" spans="1:16" ht="18">
      <c r="A23" s="561" t="s">
        <v>287</v>
      </c>
      <c r="B23" s="208"/>
      <c r="C23" s="208"/>
      <c r="D23" s="208"/>
      <c r="E23" s="208"/>
      <c r="F23" s="208"/>
      <c r="K23" s="151">
        <f>(K14+K16)</f>
        <v>1.242</v>
      </c>
      <c r="L23" s="152"/>
      <c r="M23" s="152"/>
      <c r="N23" s="152"/>
      <c r="O23" s="152"/>
      <c r="P23" s="151">
        <f>(P14+P16)</f>
        <v>0.16499999999999998</v>
      </c>
    </row>
    <row r="26" spans="1:2" ht="18">
      <c r="A26" s="561" t="s">
        <v>288</v>
      </c>
      <c r="B26" s="561" t="s">
        <v>289</v>
      </c>
    </row>
    <row r="27" spans="1:16" ht="18">
      <c r="A27" s="223"/>
      <c r="B27" s="223"/>
      <c r="H27" s="176" t="s">
        <v>290</v>
      </c>
      <c r="I27" s="208"/>
      <c r="J27" s="176"/>
      <c r="K27" s="316">
        <v>0</v>
      </c>
      <c r="L27" s="316"/>
      <c r="M27" s="316"/>
      <c r="N27" s="316"/>
      <c r="O27" s="316"/>
      <c r="P27" s="316">
        <v>0</v>
      </c>
    </row>
    <row r="28" spans="8:16" ht="18">
      <c r="H28" s="176" t="s">
        <v>291</v>
      </c>
      <c r="I28" s="208"/>
      <c r="J28" s="176"/>
      <c r="K28" s="316">
        <f>BRPL!K18</f>
        <v>0</v>
      </c>
      <c r="L28" s="316"/>
      <c r="M28" s="316"/>
      <c r="N28" s="316"/>
      <c r="O28" s="316"/>
      <c r="P28" s="316">
        <f>BRPL!P18</f>
        <v>0</v>
      </c>
    </row>
    <row r="29" spans="8:16" ht="18">
      <c r="H29" s="176" t="s">
        <v>292</v>
      </c>
      <c r="I29" s="208"/>
      <c r="J29" s="176"/>
      <c r="K29" s="208">
        <f>BYPL!K32</f>
        <v>-0.3725</v>
      </c>
      <c r="L29" s="208"/>
      <c r="M29" s="562"/>
      <c r="N29" s="208"/>
      <c r="O29" s="208"/>
      <c r="P29" s="208">
        <f>BYPL!P32</f>
        <v>-6.8279000000000005</v>
      </c>
    </row>
    <row r="30" spans="8:16" ht="18">
      <c r="H30" s="176" t="s">
        <v>293</v>
      </c>
      <c r="I30" s="208"/>
      <c r="J30" s="176"/>
      <c r="K30" s="208">
        <f>NDMC!K33</f>
        <v>-0.006999999999999999</v>
      </c>
      <c r="L30" s="208"/>
      <c r="M30" s="208"/>
      <c r="N30" s="208"/>
      <c r="O30" s="208"/>
      <c r="P30" s="208">
        <f>NDMC!P33</f>
        <v>2.5144999999999995</v>
      </c>
    </row>
    <row r="31" spans="8:16" ht="18">
      <c r="H31" s="176" t="s">
        <v>294</v>
      </c>
      <c r="I31" s="208"/>
      <c r="J31" s="176"/>
      <c r="K31" s="208"/>
      <c r="L31" s="208"/>
      <c r="M31" s="208"/>
      <c r="N31" s="208"/>
      <c r="O31" s="208"/>
      <c r="P31" s="208"/>
    </row>
    <row r="32" spans="8:16" ht="18">
      <c r="H32" s="563" t="s">
        <v>295</v>
      </c>
      <c r="I32" s="176"/>
      <c r="J32" s="176"/>
      <c r="K32" s="176">
        <f>SUM(K27:K31)</f>
        <v>-0.3795</v>
      </c>
      <c r="L32" s="208"/>
      <c r="M32" s="208"/>
      <c r="N32" s="208"/>
      <c r="O32" s="208"/>
      <c r="P32" s="176">
        <f>SUM(P27:P31)</f>
        <v>-4.3134000000000015</v>
      </c>
    </row>
    <row r="33" spans="8:16" ht="18">
      <c r="H33" s="208"/>
      <c r="I33" s="208"/>
      <c r="J33" s="208"/>
      <c r="K33" s="208"/>
      <c r="L33" s="208"/>
      <c r="M33" s="208"/>
      <c r="N33" s="208"/>
      <c r="O33" s="208"/>
      <c r="P33" s="208"/>
    </row>
    <row r="34" spans="1:16" ht="18">
      <c r="A34" s="561" t="s">
        <v>320</v>
      </c>
      <c r="B34" s="127"/>
      <c r="C34" s="127"/>
      <c r="D34" s="127"/>
      <c r="E34" s="127"/>
      <c r="F34" s="127"/>
      <c r="G34" s="127"/>
      <c r="H34" s="176"/>
      <c r="I34" s="564"/>
      <c r="J34" s="176"/>
      <c r="K34" s="564">
        <f>K23+K32</f>
        <v>0.8625</v>
      </c>
      <c r="L34" s="208"/>
      <c r="M34" s="208"/>
      <c r="N34" s="208"/>
      <c r="O34" s="208"/>
      <c r="P34" s="564">
        <f>P23+P32</f>
        <v>-4.148400000000001</v>
      </c>
    </row>
    <row r="35" spans="1:10" ht="18">
      <c r="A35" s="176"/>
      <c r="B35" s="126"/>
      <c r="C35" s="127"/>
      <c r="D35" s="127"/>
      <c r="E35" s="127"/>
      <c r="F35" s="127"/>
      <c r="G35" s="127"/>
      <c r="H35" s="127"/>
      <c r="I35" s="154"/>
      <c r="J35" s="127"/>
    </row>
    <row r="36" spans="1:10" ht="18">
      <c r="A36" s="563" t="s">
        <v>296</v>
      </c>
      <c r="B36" s="176" t="s">
        <v>297</v>
      </c>
      <c r="C36" s="127"/>
      <c r="D36" s="127"/>
      <c r="E36" s="127"/>
      <c r="F36" s="127"/>
      <c r="G36" s="127"/>
      <c r="H36" s="127"/>
      <c r="I36" s="154"/>
      <c r="J36" s="127"/>
    </row>
    <row r="37" spans="1:10" ht="12.75">
      <c r="A37" s="153"/>
      <c r="B37" s="126"/>
      <c r="C37" s="127"/>
      <c r="D37" s="127"/>
      <c r="E37" s="127"/>
      <c r="F37" s="127"/>
      <c r="G37" s="127"/>
      <c r="H37" s="127"/>
      <c r="I37" s="154"/>
      <c r="J37" s="127"/>
    </row>
    <row r="38" spans="1:16" ht="18">
      <c r="A38" s="565" t="s">
        <v>298</v>
      </c>
      <c r="B38" s="566" t="s">
        <v>299</v>
      </c>
      <c r="C38" s="567" t="s">
        <v>300</v>
      </c>
      <c r="D38" s="566"/>
      <c r="E38" s="566"/>
      <c r="F38" s="566"/>
      <c r="G38" s="473">
        <v>28.7759</v>
      </c>
      <c r="H38" s="566" t="s">
        <v>301</v>
      </c>
      <c r="I38" s="566"/>
      <c r="J38" s="568"/>
      <c r="K38" s="566">
        <f>($K$34*G38)/100</f>
        <v>0.24819213750000002</v>
      </c>
      <c r="L38" s="566"/>
      <c r="M38" s="566"/>
      <c r="N38" s="566"/>
      <c r="O38" s="566"/>
      <c r="P38" s="566">
        <f>($P$34*G38)/100</f>
        <v>-1.1937394356000004</v>
      </c>
    </row>
    <row r="39" spans="1:16" ht="18">
      <c r="A39" s="565" t="s">
        <v>302</v>
      </c>
      <c r="B39" s="566" t="s">
        <v>357</v>
      </c>
      <c r="C39" s="567" t="s">
        <v>300</v>
      </c>
      <c r="D39" s="566"/>
      <c r="E39" s="566"/>
      <c r="F39" s="566"/>
      <c r="G39" s="473">
        <v>41.8333</v>
      </c>
      <c r="H39" s="566" t="s">
        <v>301</v>
      </c>
      <c r="I39" s="566"/>
      <c r="J39" s="568"/>
      <c r="K39" s="566">
        <f>($K$34*G39)/100</f>
        <v>0.36081221250000006</v>
      </c>
      <c r="L39" s="566"/>
      <c r="M39" s="566"/>
      <c r="N39" s="566"/>
      <c r="O39" s="566"/>
      <c r="P39" s="566">
        <f>($P$34*G39)/100</f>
        <v>-1.7354126172000006</v>
      </c>
    </row>
    <row r="40" spans="1:16" ht="18">
      <c r="A40" s="565" t="s">
        <v>303</v>
      </c>
      <c r="B40" s="566" t="s">
        <v>358</v>
      </c>
      <c r="C40" s="567" t="s">
        <v>300</v>
      </c>
      <c r="D40" s="566"/>
      <c r="E40" s="566"/>
      <c r="F40" s="566"/>
      <c r="G40" s="473">
        <v>23.4741</v>
      </c>
      <c r="H40" s="566" t="s">
        <v>301</v>
      </c>
      <c r="I40" s="566"/>
      <c r="J40" s="568"/>
      <c r="K40" s="566">
        <f>($K$34*G40)/100</f>
        <v>0.20246411250000002</v>
      </c>
      <c r="L40" s="566"/>
      <c r="M40" s="566"/>
      <c r="N40" s="566"/>
      <c r="O40" s="566"/>
      <c r="P40" s="566">
        <f>($P$34*G40)/100</f>
        <v>-0.9737995644000003</v>
      </c>
    </row>
    <row r="41" spans="1:16" ht="18">
      <c r="A41" s="565" t="s">
        <v>304</v>
      </c>
      <c r="B41" s="566" t="s">
        <v>359</v>
      </c>
      <c r="C41" s="567" t="s">
        <v>300</v>
      </c>
      <c r="D41" s="566"/>
      <c r="E41" s="566"/>
      <c r="F41" s="566"/>
      <c r="G41" s="473">
        <v>5.193</v>
      </c>
      <c r="H41" s="566" t="s">
        <v>301</v>
      </c>
      <c r="I41" s="566"/>
      <c r="J41" s="568"/>
      <c r="K41" s="566">
        <f>($K$34*G41)/100</f>
        <v>0.044789625</v>
      </c>
      <c r="L41" s="566"/>
      <c r="M41" s="566"/>
      <c r="N41" s="566"/>
      <c r="O41" s="566"/>
      <c r="P41" s="566">
        <f>($P$34*G41)/100</f>
        <v>-0.21542641200000007</v>
      </c>
    </row>
    <row r="42" spans="1:16" ht="18">
      <c r="A42" s="565" t="s">
        <v>305</v>
      </c>
      <c r="B42" s="566" t="s">
        <v>360</v>
      </c>
      <c r="C42" s="567" t="s">
        <v>300</v>
      </c>
      <c r="D42" s="566"/>
      <c r="E42" s="566"/>
      <c r="F42" s="566"/>
      <c r="G42" s="473">
        <v>0.7236</v>
      </c>
      <c r="H42" s="566" t="s">
        <v>301</v>
      </c>
      <c r="I42" s="566"/>
      <c r="J42" s="568"/>
      <c r="K42" s="566">
        <f>($K$34*G42)/100</f>
        <v>0.006241050000000001</v>
      </c>
      <c r="L42" s="566"/>
      <c r="M42" s="566"/>
      <c r="N42" s="566"/>
      <c r="O42" s="566"/>
      <c r="P42" s="566">
        <f>($P$34*G42)/100</f>
        <v>-0.030017822400000012</v>
      </c>
    </row>
    <row r="43" spans="6:10" ht="12.75">
      <c r="F43" s="155"/>
      <c r="J43" s="156"/>
    </row>
    <row r="44" spans="1:10" ht="15">
      <c r="A44" s="569" t="s">
        <v>454</v>
      </c>
      <c r="F44" s="155"/>
      <c r="J44" s="156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zoomScale="50" zoomScaleNormal="50" zoomScaleSheetLayoutView="55" workbookViewId="0" topLeftCell="A4">
      <selection activeCell="F8" sqref="F8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1.14062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302"/>
      <c r="R1" s="19"/>
    </row>
    <row r="2" spans="1:18" ht="30">
      <c r="A2" s="233"/>
      <c r="B2" s="19"/>
      <c r="C2" s="19"/>
      <c r="D2" s="19"/>
      <c r="E2" s="19"/>
      <c r="F2" s="19"/>
      <c r="G2" s="463" t="s">
        <v>355</v>
      </c>
      <c r="H2" s="19"/>
      <c r="I2" s="19"/>
      <c r="J2" s="19"/>
      <c r="K2" s="19"/>
      <c r="L2" s="19"/>
      <c r="M2" s="19"/>
      <c r="N2" s="19"/>
      <c r="O2" s="19"/>
      <c r="P2" s="19"/>
      <c r="Q2" s="303"/>
      <c r="R2" s="19"/>
    </row>
    <row r="3" spans="1:18" ht="26.25">
      <c r="A3" s="233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03"/>
      <c r="R3" s="19"/>
    </row>
    <row r="4" spans="1:18" ht="25.5">
      <c r="A4" s="234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303"/>
      <c r="R4" s="19"/>
    </row>
    <row r="5" spans="1:18" ht="23.25">
      <c r="A5" s="239"/>
      <c r="B5" s="19"/>
      <c r="C5" s="458" t="s">
        <v>385</v>
      </c>
      <c r="D5" s="19"/>
      <c r="E5" s="19"/>
      <c r="F5" s="19"/>
      <c r="G5" s="19"/>
      <c r="H5" s="19"/>
      <c r="I5" s="19"/>
      <c r="J5" s="19"/>
      <c r="K5" s="19"/>
      <c r="L5" s="236"/>
      <c r="M5" s="19"/>
      <c r="N5" s="19"/>
      <c r="O5" s="19"/>
      <c r="P5" s="19"/>
      <c r="Q5" s="303"/>
      <c r="R5" s="19"/>
    </row>
    <row r="6" spans="1:18" ht="18">
      <c r="A6" s="235"/>
      <c r="B6" s="123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03"/>
      <c r="R6" s="19"/>
    </row>
    <row r="7" spans="1:18" ht="26.25">
      <c r="A7" s="233"/>
      <c r="B7" s="19"/>
      <c r="C7" s="19"/>
      <c r="D7" s="19"/>
      <c r="E7" s="19"/>
      <c r="F7" s="288" t="s">
        <v>446</v>
      </c>
      <c r="G7" s="19"/>
      <c r="H7" s="19"/>
      <c r="I7" s="19"/>
      <c r="J7" s="19"/>
      <c r="K7" s="19"/>
      <c r="L7" s="236"/>
      <c r="M7" s="19"/>
      <c r="N7" s="19"/>
      <c r="O7" s="19"/>
      <c r="P7" s="19"/>
      <c r="Q7" s="303"/>
      <c r="R7" s="19"/>
    </row>
    <row r="8" spans="1:18" ht="25.5">
      <c r="A8" s="234"/>
      <c r="B8" s="237"/>
      <c r="C8" s="19"/>
      <c r="D8" s="19"/>
      <c r="E8" s="19"/>
      <c r="F8" s="19"/>
      <c r="G8" s="19"/>
      <c r="H8" s="238"/>
      <c r="I8" s="19"/>
      <c r="J8" s="19"/>
      <c r="K8" s="19"/>
      <c r="L8" s="19"/>
      <c r="M8" s="19"/>
      <c r="N8" s="19"/>
      <c r="O8" s="19"/>
      <c r="P8" s="19"/>
      <c r="Q8" s="303"/>
      <c r="R8" s="19"/>
    </row>
    <row r="9" spans="1:18" ht="12.75">
      <c r="A9" s="239"/>
      <c r="B9" s="19"/>
      <c r="C9" s="19"/>
      <c r="D9" s="19"/>
      <c r="E9" s="19"/>
      <c r="F9" s="19"/>
      <c r="G9" s="19"/>
      <c r="H9" s="240"/>
      <c r="I9" s="19"/>
      <c r="J9" s="19"/>
      <c r="K9" s="19"/>
      <c r="L9" s="19"/>
      <c r="M9" s="19"/>
      <c r="N9" s="19"/>
      <c r="O9" s="19"/>
      <c r="P9" s="19"/>
      <c r="Q9" s="303"/>
      <c r="R9" s="19"/>
    </row>
    <row r="10" spans="1:18" ht="45.75" customHeight="1">
      <c r="A10" s="239"/>
      <c r="B10" s="295" t="s">
        <v>321</v>
      </c>
      <c r="C10" s="19"/>
      <c r="D10" s="19"/>
      <c r="E10" s="19"/>
      <c r="F10" s="19"/>
      <c r="G10" s="19"/>
      <c r="H10" s="240"/>
      <c r="I10" s="289"/>
      <c r="J10" s="73"/>
      <c r="K10" s="73"/>
      <c r="L10" s="73"/>
      <c r="M10" s="73"/>
      <c r="N10" s="289"/>
      <c r="O10" s="73"/>
      <c r="P10" s="73"/>
      <c r="Q10" s="303"/>
      <c r="R10" s="19"/>
    </row>
    <row r="11" spans="1:19" ht="20.25">
      <c r="A11" s="239"/>
      <c r="B11" s="19"/>
      <c r="C11" s="19"/>
      <c r="D11" s="19"/>
      <c r="E11" s="19"/>
      <c r="F11" s="19"/>
      <c r="G11" s="19"/>
      <c r="H11" s="243"/>
      <c r="I11" s="486" t="s">
        <v>340</v>
      </c>
      <c r="J11" s="290"/>
      <c r="K11" s="290"/>
      <c r="L11" s="290"/>
      <c r="M11" s="290"/>
      <c r="N11" s="486" t="s">
        <v>341</v>
      </c>
      <c r="O11" s="290"/>
      <c r="P11" s="290"/>
      <c r="Q11" s="452"/>
      <c r="R11" s="246"/>
      <c r="S11" s="226"/>
    </row>
    <row r="12" spans="1:18" ht="12.75">
      <c r="A12" s="239"/>
      <c r="B12" s="19"/>
      <c r="C12" s="19"/>
      <c r="D12" s="19"/>
      <c r="E12" s="19"/>
      <c r="F12" s="19"/>
      <c r="G12" s="19"/>
      <c r="H12" s="240"/>
      <c r="I12" s="287"/>
      <c r="J12" s="287"/>
      <c r="K12" s="287"/>
      <c r="L12" s="287"/>
      <c r="M12" s="287"/>
      <c r="N12" s="287"/>
      <c r="O12" s="287"/>
      <c r="P12" s="287"/>
      <c r="Q12" s="303"/>
      <c r="R12" s="19"/>
    </row>
    <row r="13" spans="1:18" ht="26.25">
      <c r="A13" s="457">
        <v>1</v>
      </c>
      <c r="B13" s="458" t="s">
        <v>322</v>
      </c>
      <c r="C13" s="459"/>
      <c r="D13" s="459"/>
      <c r="E13" s="456"/>
      <c r="F13" s="456"/>
      <c r="G13" s="242"/>
      <c r="H13" s="453"/>
      <c r="I13" s="454">
        <f>NDPL!K167</f>
        <v>-4.358114045833331</v>
      </c>
      <c r="J13" s="288"/>
      <c r="K13" s="288"/>
      <c r="L13" s="288"/>
      <c r="M13" s="453"/>
      <c r="N13" s="454">
        <f>NDPL!P167</f>
        <v>3.1540811677333274</v>
      </c>
      <c r="O13" s="288"/>
      <c r="P13" s="288"/>
      <c r="Q13" s="303"/>
      <c r="R13" s="19"/>
    </row>
    <row r="14" spans="1:18" ht="26.25">
      <c r="A14" s="457"/>
      <c r="B14" s="458"/>
      <c r="C14" s="459"/>
      <c r="D14" s="459"/>
      <c r="E14" s="456"/>
      <c r="F14" s="456"/>
      <c r="G14" s="242"/>
      <c r="H14" s="453"/>
      <c r="I14" s="454"/>
      <c r="J14" s="288"/>
      <c r="K14" s="288"/>
      <c r="L14" s="288"/>
      <c r="M14" s="453"/>
      <c r="N14" s="454"/>
      <c r="O14" s="288"/>
      <c r="P14" s="288"/>
      <c r="Q14" s="303"/>
      <c r="R14" s="19"/>
    </row>
    <row r="15" spans="1:18" ht="26.25">
      <c r="A15" s="457"/>
      <c r="B15" s="458"/>
      <c r="C15" s="459"/>
      <c r="D15" s="459"/>
      <c r="E15" s="456"/>
      <c r="F15" s="456"/>
      <c r="G15" s="237"/>
      <c r="H15" s="453"/>
      <c r="I15" s="454"/>
      <c r="J15" s="288"/>
      <c r="K15" s="288"/>
      <c r="L15" s="288"/>
      <c r="M15" s="453"/>
      <c r="N15" s="454"/>
      <c r="O15" s="288"/>
      <c r="P15" s="288"/>
      <c r="Q15" s="303"/>
      <c r="R15" s="19"/>
    </row>
    <row r="16" spans="1:18" ht="23.25" customHeight="1">
      <c r="A16" s="457">
        <v>2</v>
      </c>
      <c r="B16" s="458" t="s">
        <v>323</v>
      </c>
      <c r="C16" s="459"/>
      <c r="D16" s="459"/>
      <c r="E16" s="456"/>
      <c r="F16" s="456"/>
      <c r="G16" s="242"/>
      <c r="H16" s="453" t="s">
        <v>354</v>
      </c>
      <c r="I16" s="454">
        <f>BRPL!K186</f>
        <v>0.7359387825000003</v>
      </c>
      <c r="J16" s="288"/>
      <c r="K16" s="288"/>
      <c r="L16" s="288"/>
      <c r="M16" s="453" t="s">
        <v>354</v>
      </c>
      <c r="N16" s="454">
        <f>BRPL!P186</f>
        <v>25.048886628800002</v>
      </c>
      <c r="O16" s="288"/>
      <c r="P16" s="288"/>
      <c r="Q16" s="303"/>
      <c r="R16" s="19"/>
    </row>
    <row r="17" spans="1:18" ht="26.25">
      <c r="A17" s="457"/>
      <c r="B17" s="458"/>
      <c r="C17" s="459"/>
      <c r="D17" s="459"/>
      <c r="E17" s="456"/>
      <c r="F17" s="456"/>
      <c r="G17" s="242"/>
      <c r="H17" s="453"/>
      <c r="I17" s="454"/>
      <c r="J17" s="288"/>
      <c r="K17" s="288"/>
      <c r="L17" s="288"/>
      <c r="M17" s="453"/>
      <c r="N17" s="454"/>
      <c r="O17" s="288"/>
      <c r="P17" s="288"/>
      <c r="Q17" s="303"/>
      <c r="R17" s="19"/>
    </row>
    <row r="18" spans="1:18" ht="26.25">
      <c r="A18" s="457"/>
      <c r="B18" s="458"/>
      <c r="C18" s="459"/>
      <c r="D18" s="459"/>
      <c r="E18" s="456"/>
      <c r="F18" s="456"/>
      <c r="G18" s="237"/>
      <c r="H18" s="453"/>
      <c r="I18" s="454"/>
      <c r="J18" s="288"/>
      <c r="K18" s="288"/>
      <c r="L18" s="288"/>
      <c r="M18" s="453"/>
      <c r="N18" s="454"/>
      <c r="O18" s="288"/>
      <c r="P18" s="288"/>
      <c r="Q18" s="303"/>
      <c r="R18" s="19"/>
    </row>
    <row r="19" spans="1:18" ht="23.25" customHeight="1">
      <c r="A19" s="457">
        <v>3</v>
      </c>
      <c r="B19" s="458" t="s">
        <v>324</v>
      </c>
      <c r="C19" s="459"/>
      <c r="D19" s="459"/>
      <c r="E19" s="456"/>
      <c r="F19" s="456"/>
      <c r="G19" s="242"/>
      <c r="H19" s="453" t="s">
        <v>354</v>
      </c>
      <c r="I19" s="454">
        <f>BYPL!K171</f>
        <v>1.1130892458333335</v>
      </c>
      <c r="J19" s="288"/>
      <c r="K19" s="288"/>
      <c r="L19" s="288"/>
      <c r="M19" s="453" t="s">
        <v>354</v>
      </c>
      <c r="N19" s="454">
        <f>BYPL!P171</f>
        <v>10.853308962266667</v>
      </c>
      <c r="O19" s="288"/>
      <c r="P19" s="288"/>
      <c r="Q19" s="303"/>
      <c r="R19" s="19"/>
    </row>
    <row r="20" spans="1:18" ht="26.25">
      <c r="A20" s="457"/>
      <c r="B20" s="458"/>
      <c r="C20" s="459"/>
      <c r="D20" s="459"/>
      <c r="E20" s="456"/>
      <c r="F20" s="456"/>
      <c r="G20" s="242"/>
      <c r="H20" s="453"/>
      <c r="I20" s="454"/>
      <c r="J20" s="288"/>
      <c r="K20" s="288"/>
      <c r="L20" s="288"/>
      <c r="M20" s="453"/>
      <c r="N20" s="454"/>
      <c r="O20" s="288"/>
      <c r="P20" s="288"/>
      <c r="Q20" s="303"/>
      <c r="R20" s="19"/>
    </row>
    <row r="21" spans="1:18" ht="26.25">
      <c r="A21" s="457"/>
      <c r="B21" s="460"/>
      <c r="C21" s="460"/>
      <c r="D21" s="460"/>
      <c r="E21" s="325"/>
      <c r="F21" s="325"/>
      <c r="G21" s="123"/>
      <c r="H21" s="453"/>
      <c r="I21" s="454"/>
      <c r="J21" s="288"/>
      <c r="K21" s="288"/>
      <c r="L21" s="288"/>
      <c r="M21" s="453"/>
      <c r="N21" s="454"/>
      <c r="O21" s="288"/>
      <c r="P21" s="288"/>
      <c r="Q21" s="303"/>
      <c r="R21" s="19"/>
    </row>
    <row r="22" spans="1:18" ht="26.25">
      <c r="A22" s="457">
        <v>4</v>
      </c>
      <c r="B22" s="458" t="s">
        <v>325</v>
      </c>
      <c r="C22" s="460"/>
      <c r="D22" s="460"/>
      <c r="E22" s="325"/>
      <c r="F22" s="325"/>
      <c r="G22" s="242"/>
      <c r="H22" s="453" t="s">
        <v>354</v>
      </c>
      <c r="I22" s="454">
        <f>NDMC!K84</f>
        <v>1.8924646249999997</v>
      </c>
      <c r="J22" s="288"/>
      <c r="K22" s="288"/>
      <c r="L22" s="288"/>
      <c r="M22" s="453" t="s">
        <v>354</v>
      </c>
      <c r="N22" s="454">
        <f>NDMC!P84</f>
        <v>5.308273587999998</v>
      </c>
      <c r="O22" s="288"/>
      <c r="P22" s="288"/>
      <c r="Q22" s="303"/>
      <c r="R22" s="19"/>
    </row>
    <row r="23" spans="1:18" ht="26.25">
      <c r="A23" s="457"/>
      <c r="B23" s="458"/>
      <c r="C23" s="460"/>
      <c r="D23" s="460"/>
      <c r="E23" s="325"/>
      <c r="F23" s="325"/>
      <c r="G23" s="242"/>
      <c r="H23" s="453"/>
      <c r="I23" s="454"/>
      <c r="J23" s="288"/>
      <c r="K23" s="288"/>
      <c r="L23" s="288"/>
      <c r="M23" s="453"/>
      <c r="N23" s="454"/>
      <c r="O23" s="288"/>
      <c r="P23" s="288"/>
      <c r="Q23" s="303"/>
      <c r="R23" s="19"/>
    </row>
    <row r="24" spans="1:18" ht="26.25">
      <c r="A24" s="457"/>
      <c r="B24" s="460"/>
      <c r="C24" s="460"/>
      <c r="D24" s="460"/>
      <c r="E24" s="325"/>
      <c r="F24" s="325"/>
      <c r="G24" s="123"/>
      <c r="H24" s="453"/>
      <c r="I24" s="454"/>
      <c r="J24" s="288"/>
      <c r="K24" s="288"/>
      <c r="L24" s="288"/>
      <c r="M24" s="453"/>
      <c r="N24" s="454"/>
      <c r="O24" s="288"/>
      <c r="P24" s="288"/>
      <c r="Q24" s="303"/>
      <c r="R24" s="19"/>
    </row>
    <row r="25" spans="1:18" ht="26.25">
      <c r="A25" s="457">
        <v>5</v>
      </c>
      <c r="B25" s="458" t="s">
        <v>326</v>
      </c>
      <c r="C25" s="460"/>
      <c r="D25" s="460"/>
      <c r="E25" s="325"/>
      <c r="F25" s="325"/>
      <c r="G25" s="242"/>
      <c r="H25" s="453" t="s">
        <v>354</v>
      </c>
      <c r="I25" s="454">
        <f>MES!K59</f>
        <v>0.059241049999999996</v>
      </c>
      <c r="J25" s="288"/>
      <c r="K25" s="288"/>
      <c r="L25" s="288"/>
      <c r="M25" s="453" t="s">
        <v>354</v>
      </c>
      <c r="N25" s="454">
        <f>MES!P59</f>
        <v>4.6287632446</v>
      </c>
      <c r="O25" s="288"/>
      <c r="P25" s="288"/>
      <c r="Q25" s="303"/>
      <c r="R25" s="19"/>
    </row>
    <row r="26" spans="1:18" ht="20.25">
      <c r="A26" s="239"/>
      <c r="B26" s="19"/>
      <c r="C26" s="19"/>
      <c r="D26" s="19"/>
      <c r="E26" s="19"/>
      <c r="F26" s="19"/>
      <c r="G26" s="19"/>
      <c r="H26" s="241"/>
      <c r="I26" s="455"/>
      <c r="J26" s="286"/>
      <c r="K26" s="286"/>
      <c r="L26" s="286"/>
      <c r="M26" s="286"/>
      <c r="N26" s="286"/>
      <c r="O26" s="286"/>
      <c r="P26" s="286"/>
      <c r="Q26" s="303"/>
      <c r="R26" s="19"/>
    </row>
    <row r="27" spans="1:18" ht="18">
      <c r="A27" s="235"/>
      <c r="B27" s="210"/>
      <c r="C27" s="244"/>
      <c r="D27" s="244"/>
      <c r="E27" s="244"/>
      <c r="F27" s="244"/>
      <c r="G27" s="245"/>
      <c r="H27" s="241"/>
      <c r="I27" s="19"/>
      <c r="J27" s="19"/>
      <c r="K27" s="19"/>
      <c r="L27" s="19"/>
      <c r="M27" s="19"/>
      <c r="N27" s="19"/>
      <c r="O27" s="19"/>
      <c r="P27" s="19"/>
      <c r="Q27" s="303"/>
      <c r="R27" s="19"/>
    </row>
    <row r="28" spans="1:18" ht="15">
      <c r="A28" s="239"/>
      <c r="B28" s="19"/>
      <c r="C28" s="19"/>
      <c r="D28" s="19"/>
      <c r="E28" s="19"/>
      <c r="F28" s="19"/>
      <c r="G28" s="19"/>
      <c r="H28" s="241"/>
      <c r="I28" s="19"/>
      <c r="J28" s="19"/>
      <c r="K28" s="19"/>
      <c r="L28" s="19"/>
      <c r="M28" s="19"/>
      <c r="N28" s="19"/>
      <c r="O28" s="19"/>
      <c r="P28" s="19"/>
      <c r="Q28" s="303"/>
      <c r="R28" s="19"/>
    </row>
    <row r="29" spans="1:18" ht="54" customHeight="1" thickBot="1">
      <c r="A29" s="451" t="s">
        <v>327</v>
      </c>
      <c r="B29" s="291"/>
      <c r="C29" s="291"/>
      <c r="D29" s="291"/>
      <c r="E29" s="291"/>
      <c r="F29" s="291"/>
      <c r="G29" s="291"/>
      <c r="H29" s="292"/>
      <c r="I29" s="292"/>
      <c r="J29" s="292"/>
      <c r="K29" s="292"/>
      <c r="L29" s="292"/>
      <c r="M29" s="292"/>
      <c r="N29" s="292"/>
      <c r="O29" s="292"/>
      <c r="P29" s="292"/>
      <c r="Q29" s="304"/>
      <c r="R29" s="19"/>
    </row>
    <row r="30" spans="1:9" ht="13.5" thickTop="1">
      <c r="A30" s="232"/>
      <c r="B30" s="19"/>
      <c r="C30" s="19"/>
      <c r="D30" s="19"/>
      <c r="E30" s="19"/>
      <c r="F30" s="19"/>
      <c r="G30" s="19"/>
      <c r="H30" s="19"/>
      <c r="I30" s="19"/>
    </row>
    <row r="31" spans="1:9" ht="12.75">
      <c r="A31" s="19"/>
      <c r="B31" s="19"/>
      <c r="C31" s="19"/>
      <c r="D31" s="19"/>
      <c r="E31" s="19"/>
      <c r="F31" s="19"/>
      <c r="G31" s="19"/>
      <c r="H31" s="19"/>
      <c r="I31" s="19"/>
    </row>
    <row r="32" spans="1:9" ht="12.75">
      <c r="A32" s="19"/>
      <c r="B32" s="19"/>
      <c r="C32" s="19"/>
      <c r="D32" s="19"/>
      <c r="E32" s="19"/>
      <c r="F32" s="19"/>
      <c r="G32" s="19"/>
      <c r="H32" s="19"/>
      <c r="I32" s="19"/>
    </row>
    <row r="33" spans="1:9" ht="18">
      <c r="A33" s="244" t="s">
        <v>353</v>
      </c>
      <c r="B33" s="19"/>
      <c r="C33" s="19"/>
      <c r="D33" s="19"/>
      <c r="E33" s="450"/>
      <c r="F33" s="450"/>
      <c r="G33" s="19"/>
      <c r="H33" s="19"/>
      <c r="I33" s="19"/>
    </row>
    <row r="34" spans="1:9" ht="15">
      <c r="A34" s="269"/>
      <c r="B34" s="269"/>
      <c r="C34" s="269"/>
      <c r="D34" s="269"/>
      <c r="E34" s="450"/>
      <c r="F34" s="450"/>
      <c r="G34" s="19"/>
      <c r="H34" s="19"/>
      <c r="I34" s="19"/>
    </row>
    <row r="35" spans="1:9" s="450" customFormat="1" ht="15" customHeight="1">
      <c r="A35" s="462" t="s">
        <v>361</v>
      </c>
      <c r="E35"/>
      <c r="F35"/>
      <c r="G35" s="269"/>
      <c r="H35" s="269"/>
      <c r="I35" s="269"/>
    </row>
    <row r="36" spans="1:9" s="450" customFormat="1" ht="15" customHeight="1">
      <c r="A36" s="462"/>
      <c r="E36"/>
      <c r="F36"/>
      <c r="H36" s="269"/>
      <c r="I36" s="269"/>
    </row>
    <row r="37" spans="1:9" s="450" customFormat="1" ht="15" customHeight="1">
      <c r="A37" s="462" t="s">
        <v>362</v>
      </c>
      <c r="E37"/>
      <c r="F37"/>
      <c r="I37" s="269"/>
    </row>
    <row r="38" spans="1:9" s="450" customFormat="1" ht="15" customHeight="1">
      <c r="A38" s="461"/>
      <c r="E38"/>
      <c r="F38"/>
      <c r="I38" s="269"/>
    </row>
    <row r="39" spans="1:9" s="450" customFormat="1" ht="15" customHeight="1">
      <c r="A39" s="462"/>
      <c r="E39"/>
      <c r="F39"/>
      <c r="I39" s="269"/>
    </row>
    <row r="40" spans="1:6" s="450" customFormat="1" ht="15" customHeight="1">
      <c r="A40" s="462"/>
      <c r="B40" s="449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70" zoomScaleNormal="70" zoomScalePageLayoutView="0" workbookViewId="0" topLeftCell="A1">
      <selection activeCell="A17" sqref="A17:IV17"/>
    </sheetView>
  </sheetViews>
  <sheetFormatPr defaultColWidth="9.140625" defaultRowHeight="12.75"/>
  <cols>
    <col min="1" max="1" width="6.8515625" style="0" customWidth="1"/>
    <col min="2" max="2" width="12.00390625" style="0" customWidth="1"/>
    <col min="3" max="3" width="9.8515625" style="0" bestFit="1" customWidth="1"/>
    <col min="6" max="6" width="9.28125" style="0" bestFit="1" customWidth="1"/>
    <col min="7" max="7" width="13.00390625" style="0" customWidth="1"/>
    <col min="8" max="8" width="12.140625" style="0" customWidth="1"/>
    <col min="9" max="9" width="9.28125" style="0" bestFit="1" customWidth="1"/>
    <col min="10" max="10" width="10.57421875" style="0" bestFit="1" customWidth="1"/>
    <col min="11" max="11" width="10.00390625" style="0" customWidth="1"/>
    <col min="12" max="13" width="11.8515625" style="0" customWidth="1"/>
    <col min="14" max="14" width="9.28125" style="0" bestFit="1" customWidth="1"/>
    <col min="15" max="15" width="10.57421875" style="0" bestFit="1" customWidth="1"/>
    <col min="16" max="16" width="12.7109375" style="0" customWidth="1"/>
    <col min="17" max="17" width="12.28125" style="0" customWidth="1"/>
  </cols>
  <sheetData>
    <row r="1" spans="1:16" ht="24" thickBot="1">
      <c r="A1" s="3"/>
      <c r="G1" s="19"/>
      <c r="H1" s="19"/>
      <c r="I1" s="51" t="s">
        <v>398</v>
      </c>
      <c r="J1" s="19"/>
      <c r="K1" s="19"/>
      <c r="L1" s="19"/>
      <c r="M1" s="19"/>
      <c r="N1" s="51" t="s">
        <v>399</v>
      </c>
      <c r="O1" s="19"/>
      <c r="P1" s="19"/>
    </row>
    <row r="2" spans="1:17" ht="39.75" thickBot="1" thickTop="1">
      <c r="A2" s="38" t="s">
        <v>8</v>
      </c>
      <c r="B2" s="35" t="s">
        <v>9</v>
      </c>
      <c r="C2" s="36" t="s">
        <v>1</v>
      </c>
      <c r="D2" s="36" t="s">
        <v>2</v>
      </c>
      <c r="E2" s="36" t="s">
        <v>3</v>
      </c>
      <c r="F2" s="36" t="s">
        <v>10</v>
      </c>
      <c r="G2" s="38" t="str">
        <f>NDPL!G5</f>
        <v>FINAL READING 01/06/2016</v>
      </c>
      <c r="H2" s="36" t="str">
        <f>NDPL!H5</f>
        <v>INTIAL READING 01/05/2016</v>
      </c>
      <c r="I2" s="36" t="s">
        <v>4</v>
      </c>
      <c r="J2" s="36" t="s">
        <v>5</v>
      </c>
      <c r="K2" s="36" t="s">
        <v>6</v>
      </c>
      <c r="L2" s="38" t="str">
        <f>NDPL!G5</f>
        <v>FINAL READING 01/06/2016</v>
      </c>
      <c r="M2" s="36" t="str">
        <f>NDPL!H5</f>
        <v>INTIAL READING 01/05/2016</v>
      </c>
      <c r="N2" s="36" t="s">
        <v>4</v>
      </c>
      <c r="O2" s="36" t="s">
        <v>5</v>
      </c>
      <c r="P2" s="37" t="s">
        <v>6</v>
      </c>
      <c r="Q2" s="602"/>
    </row>
    <row r="3" ht="14.25" thickBot="1" thickTop="1"/>
    <row r="4" spans="1:17" ht="13.5" thickTop="1">
      <c r="A4" s="24"/>
      <c r="B4" s="294" t="s">
        <v>342</v>
      </c>
      <c r="C4" s="25"/>
      <c r="D4" s="25"/>
      <c r="E4" s="25"/>
      <c r="F4" s="33"/>
      <c r="G4" s="24"/>
      <c r="H4" s="25"/>
      <c r="I4" s="25"/>
      <c r="J4" s="25"/>
      <c r="K4" s="33"/>
      <c r="L4" s="24"/>
      <c r="M4" s="25"/>
      <c r="N4" s="25"/>
      <c r="O4" s="25"/>
      <c r="P4" s="33"/>
      <c r="Q4" s="170"/>
    </row>
    <row r="5" spans="1:17" ht="12.75">
      <c r="A5" s="23"/>
      <c r="B5" s="146" t="s">
        <v>346</v>
      </c>
      <c r="C5" s="147" t="s">
        <v>279</v>
      </c>
      <c r="D5" s="19"/>
      <c r="E5" s="19"/>
      <c r="F5" s="115"/>
      <c r="G5" s="23"/>
      <c r="H5" s="19"/>
      <c r="I5" s="19"/>
      <c r="J5" s="19"/>
      <c r="K5" s="115"/>
      <c r="L5" s="23"/>
      <c r="M5" s="19"/>
      <c r="N5" s="19"/>
      <c r="O5" s="19"/>
      <c r="P5" s="115"/>
      <c r="Q5" s="171"/>
    </row>
    <row r="6" spans="1:17" s="616" customFormat="1" ht="15">
      <c r="A6" s="675">
        <v>1</v>
      </c>
      <c r="B6" s="676" t="s">
        <v>343</v>
      </c>
      <c r="C6" s="677">
        <v>4902492</v>
      </c>
      <c r="D6" s="144" t="s">
        <v>12</v>
      </c>
      <c r="E6" s="144" t="s">
        <v>281</v>
      </c>
      <c r="F6" s="678">
        <v>1500</v>
      </c>
      <c r="G6" s="410">
        <v>954073</v>
      </c>
      <c r="H6" s="331">
        <v>953912</v>
      </c>
      <c r="I6" s="477">
        <f>G6-H6</f>
        <v>161</v>
      </c>
      <c r="J6" s="477">
        <f>$F6*I6</f>
        <v>241500</v>
      </c>
      <c r="K6" s="647">
        <f>J6/1000000</f>
        <v>0.2415</v>
      </c>
      <c r="L6" s="410">
        <v>979216</v>
      </c>
      <c r="M6" s="331">
        <v>979229</v>
      </c>
      <c r="N6" s="477">
        <f>L6-M6</f>
        <v>-13</v>
      </c>
      <c r="O6" s="477">
        <f>$F6*N6</f>
        <v>-19500</v>
      </c>
      <c r="P6" s="647">
        <f>O6/1000000</f>
        <v>-0.0195</v>
      </c>
      <c r="Q6" s="620"/>
    </row>
    <row r="7" spans="1:17" s="616" customFormat="1" ht="15">
      <c r="A7" s="675">
        <v>2</v>
      </c>
      <c r="B7" s="676" t="s">
        <v>344</v>
      </c>
      <c r="C7" s="677">
        <v>5128477</v>
      </c>
      <c r="D7" s="144" t="s">
        <v>12</v>
      </c>
      <c r="E7" s="144" t="s">
        <v>281</v>
      </c>
      <c r="F7" s="678">
        <v>1500</v>
      </c>
      <c r="G7" s="410">
        <v>992217</v>
      </c>
      <c r="H7" s="411">
        <v>992542</v>
      </c>
      <c r="I7" s="477">
        <f>G7-H7</f>
        <v>-325</v>
      </c>
      <c r="J7" s="477">
        <f>$F7*I7</f>
        <v>-487500</v>
      </c>
      <c r="K7" s="647">
        <f>J7/1000000</f>
        <v>-0.4875</v>
      </c>
      <c r="L7" s="410">
        <v>992874</v>
      </c>
      <c r="M7" s="411">
        <v>992897</v>
      </c>
      <c r="N7" s="477">
        <f>L7-M7</f>
        <v>-23</v>
      </c>
      <c r="O7" s="477">
        <f>$F7*N7</f>
        <v>-34500</v>
      </c>
      <c r="P7" s="647">
        <f>O7/1000000</f>
        <v>-0.0345</v>
      </c>
      <c r="Q7" s="620"/>
    </row>
    <row r="8" spans="1:17" s="745" customFormat="1" ht="15">
      <c r="A8" s="736">
        <v>3</v>
      </c>
      <c r="B8" s="737" t="s">
        <v>345</v>
      </c>
      <c r="C8" s="738">
        <v>4864840</v>
      </c>
      <c r="D8" s="739" t="s">
        <v>12</v>
      </c>
      <c r="E8" s="739" t="s">
        <v>281</v>
      </c>
      <c r="F8" s="740">
        <v>750</v>
      </c>
      <c r="G8" s="741">
        <v>894214</v>
      </c>
      <c r="H8" s="411">
        <v>895353</v>
      </c>
      <c r="I8" s="742">
        <f>G8-H8</f>
        <v>-1139</v>
      </c>
      <c r="J8" s="742">
        <f>$F8*I8</f>
        <v>-854250</v>
      </c>
      <c r="K8" s="743">
        <f>J8/1000000</f>
        <v>-0.85425</v>
      </c>
      <c r="L8" s="741">
        <v>999324</v>
      </c>
      <c r="M8" s="411">
        <v>999301</v>
      </c>
      <c r="N8" s="742">
        <f>L8-M8</f>
        <v>23</v>
      </c>
      <c r="O8" s="742">
        <f>$F8*N8</f>
        <v>17250</v>
      </c>
      <c r="P8" s="743">
        <f>O8/1000000</f>
        <v>0.01725</v>
      </c>
      <c r="Q8" s="744"/>
    </row>
    <row r="9" spans="1:17" ht="12.75">
      <c r="A9" s="95"/>
      <c r="B9" s="19"/>
      <c r="C9" s="21"/>
      <c r="D9" s="19"/>
      <c r="E9" s="19"/>
      <c r="F9" s="28"/>
      <c r="G9" s="95"/>
      <c r="H9" s="21"/>
      <c r="I9" s="19"/>
      <c r="J9" s="19"/>
      <c r="K9" s="115"/>
      <c r="L9" s="95"/>
      <c r="M9" s="21"/>
      <c r="N9" s="19"/>
      <c r="O9" s="19"/>
      <c r="P9" s="115"/>
      <c r="Q9" s="171"/>
    </row>
    <row r="10" spans="1:17" ht="12.75">
      <c r="A10" s="23"/>
      <c r="B10" s="19"/>
      <c r="C10" s="19"/>
      <c r="D10" s="19"/>
      <c r="E10" s="19"/>
      <c r="F10" s="115"/>
      <c r="G10" s="95"/>
      <c r="H10" s="21"/>
      <c r="I10" s="19"/>
      <c r="J10" s="19"/>
      <c r="K10" s="115"/>
      <c r="L10" s="95"/>
      <c r="M10" s="21"/>
      <c r="N10" s="19"/>
      <c r="O10" s="19"/>
      <c r="P10" s="115"/>
      <c r="Q10" s="171"/>
    </row>
    <row r="11" spans="1:17" ht="12.75">
      <c r="A11" s="23"/>
      <c r="B11" s="19"/>
      <c r="C11" s="19"/>
      <c r="D11" s="19"/>
      <c r="E11" s="19"/>
      <c r="F11" s="115"/>
      <c r="G11" s="95"/>
      <c r="H11" s="21"/>
      <c r="I11" s="19"/>
      <c r="J11" s="19"/>
      <c r="K11" s="115"/>
      <c r="L11" s="95"/>
      <c r="M11" s="21"/>
      <c r="N11" s="19"/>
      <c r="O11" s="19"/>
      <c r="P11" s="115"/>
      <c r="Q11" s="171"/>
    </row>
    <row r="12" spans="1:17" ht="12.75">
      <c r="A12" s="23"/>
      <c r="B12" s="19"/>
      <c r="C12" s="19"/>
      <c r="D12" s="19"/>
      <c r="E12" s="19"/>
      <c r="F12" s="115"/>
      <c r="G12" s="95"/>
      <c r="H12" s="21"/>
      <c r="I12" s="225" t="s">
        <v>319</v>
      </c>
      <c r="J12" s="19"/>
      <c r="K12" s="224">
        <f>SUM(K6:K8)</f>
        <v>-1.10025</v>
      </c>
      <c r="L12" s="95"/>
      <c r="M12" s="21"/>
      <c r="N12" s="225" t="s">
        <v>319</v>
      </c>
      <c r="O12" s="19"/>
      <c r="P12" s="224">
        <f>SUM(P6:P8)</f>
        <v>-0.036750000000000005</v>
      </c>
      <c r="Q12" s="171"/>
    </row>
    <row r="13" spans="1:17" ht="12.75">
      <c r="A13" s="23"/>
      <c r="B13" s="19"/>
      <c r="C13" s="19"/>
      <c r="D13" s="19"/>
      <c r="E13" s="19"/>
      <c r="F13" s="115"/>
      <c r="G13" s="95"/>
      <c r="H13" s="21"/>
      <c r="I13" s="368"/>
      <c r="J13" s="19"/>
      <c r="K13" s="220"/>
      <c r="L13" s="95"/>
      <c r="M13" s="21"/>
      <c r="N13" s="368"/>
      <c r="O13" s="19"/>
      <c r="P13" s="220"/>
      <c r="Q13" s="171"/>
    </row>
    <row r="14" spans="1:17" ht="12.75">
      <c r="A14" s="23"/>
      <c r="B14" s="19"/>
      <c r="C14" s="19"/>
      <c r="D14" s="19"/>
      <c r="E14" s="19"/>
      <c r="F14" s="115"/>
      <c r="G14" s="95"/>
      <c r="H14" s="21"/>
      <c r="I14" s="19"/>
      <c r="J14" s="19"/>
      <c r="K14" s="115"/>
      <c r="L14" s="95"/>
      <c r="M14" s="21"/>
      <c r="N14" s="19"/>
      <c r="O14" s="19"/>
      <c r="P14" s="115"/>
      <c r="Q14" s="171"/>
    </row>
    <row r="15" spans="1:17" ht="12.75">
      <c r="A15" s="23"/>
      <c r="B15" s="140" t="s">
        <v>155</v>
      </c>
      <c r="C15" s="19"/>
      <c r="D15" s="19"/>
      <c r="E15" s="19"/>
      <c r="F15" s="115"/>
      <c r="G15" s="95"/>
      <c r="H15" s="21"/>
      <c r="I15" s="19"/>
      <c r="J15" s="19"/>
      <c r="K15" s="115"/>
      <c r="L15" s="95"/>
      <c r="M15" s="21"/>
      <c r="N15" s="19"/>
      <c r="O15" s="19"/>
      <c r="P15" s="115"/>
      <c r="Q15" s="171"/>
    </row>
    <row r="16" spans="1:17" ht="12.75">
      <c r="A16" s="129"/>
      <c r="B16" s="130" t="s">
        <v>278</v>
      </c>
      <c r="C16" s="131" t="s">
        <v>279</v>
      </c>
      <c r="D16" s="131"/>
      <c r="E16" s="132"/>
      <c r="F16" s="133"/>
      <c r="G16" s="134"/>
      <c r="H16" s="21"/>
      <c r="I16" s="19"/>
      <c r="J16" s="19"/>
      <c r="K16" s="115"/>
      <c r="L16" s="95"/>
      <c r="M16" s="21"/>
      <c r="N16" s="19"/>
      <c r="O16" s="19"/>
      <c r="P16" s="115"/>
      <c r="Q16" s="171"/>
    </row>
    <row r="17" spans="1:17" s="616" customFormat="1" ht="15">
      <c r="A17" s="134">
        <v>1</v>
      </c>
      <c r="B17" s="135" t="s">
        <v>280</v>
      </c>
      <c r="C17" s="136">
        <v>5100232</v>
      </c>
      <c r="D17" s="137" t="s">
        <v>12</v>
      </c>
      <c r="E17" s="137" t="s">
        <v>281</v>
      </c>
      <c r="F17" s="138">
        <v>375</v>
      </c>
      <c r="G17" s="410">
        <v>999464</v>
      </c>
      <c r="H17" s="411">
        <v>999463</v>
      </c>
      <c r="I17" s="477">
        <f>G17-H17</f>
        <v>1</v>
      </c>
      <c r="J17" s="477">
        <f>$F17*I17</f>
        <v>375</v>
      </c>
      <c r="K17" s="647">
        <f>J17/1000000</f>
        <v>0.000375</v>
      </c>
      <c r="L17" s="410">
        <v>4220</v>
      </c>
      <c r="M17" s="411">
        <v>3153</v>
      </c>
      <c r="N17" s="477">
        <f>L17-M17</f>
        <v>1067</v>
      </c>
      <c r="O17" s="477">
        <f>$F17*N17</f>
        <v>400125</v>
      </c>
      <c r="P17" s="647">
        <f>O17/1000000</f>
        <v>0.400125</v>
      </c>
      <c r="Q17" s="638" t="s">
        <v>453</v>
      </c>
    </row>
    <row r="18" spans="1:17" s="616" customFormat="1" ht="15">
      <c r="A18" s="134">
        <v>2</v>
      </c>
      <c r="B18" s="143" t="s">
        <v>282</v>
      </c>
      <c r="C18" s="136">
        <v>4864938</v>
      </c>
      <c r="D18" s="137" t="s">
        <v>12</v>
      </c>
      <c r="E18" s="137" t="s">
        <v>281</v>
      </c>
      <c r="F18" s="138">
        <v>1000</v>
      </c>
      <c r="G18" s="410">
        <v>999964</v>
      </c>
      <c r="H18" s="411">
        <v>999960</v>
      </c>
      <c r="I18" s="477">
        <f>G18-H18</f>
        <v>4</v>
      </c>
      <c r="J18" s="477">
        <f>$F18*I18</f>
        <v>4000</v>
      </c>
      <c r="K18" s="647">
        <f>J18/1000000</f>
        <v>0.004</v>
      </c>
      <c r="L18" s="410">
        <v>972003</v>
      </c>
      <c r="M18" s="411">
        <v>976347</v>
      </c>
      <c r="N18" s="477">
        <f>L18-M18</f>
        <v>-4344</v>
      </c>
      <c r="O18" s="477">
        <f>$F18*N18</f>
        <v>-4344000</v>
      </c>
      <c r="P18" s="647">
        <f>O18/1000000</f>
        <v>-4.344</v>
      </c>
      <c r="Q18" s="638"/>
    </row>
    <row r="19" spans="1:17" ht="15">
      <c r="A19" s="134">
        <v>3</v>
      </c>
      <c r="B19" s="135" t="s">
        <v>283</v>
      </c>
      <c r="C19" s="136">
        <v>4864947</v>
      </c>
      <c r="D19" s="137" t="s">
        <v>12</v>
      </c>
      <c r="E19" s="137" t="s">
        <v>281</v>
      </c>
      <c r="F19" s="138">
        <v>1000</v>
      </c>
      <c r="G19" s="407">
        <v>977204</v>
      </c>
      <c r="H19" s="408">
        <v>978475</v>
      </c>
      <c r="I19" s="74">
        <f>G19-H19</f>
        <v>-1271</v>
      </c>
      <c r="J19" s="74">
        <f>$F19*I19</f>
        <v>-1271000</v>
      </c>
      <c r="K19" s="76">
        <f>J19/1000000</f>
        <v>-1.271</v>
      </c>
      <c r="L19" s="407">
        <v>991925</v>
      </c>
      <c r="M19" s="408">
        <v>992009</v>
      </c>
      <c r="N19" s="74">
        <f>L19-M19</f>
        <v>-84</v>
      </c>
      <c r="O19" s="74">
        <f>$F19*N19</f>
        <v>-84000</v>
      </c>
      <c r="P19" s="76">
        <f>O19/1000000</f>
        <v>-0.084</v>
      </c>
      <c r="Q19" s="604"/>
    </row>
    <row r="20" spans="1:17" ht="12.75">
      <c r="A20" s="134"/>
      <c r="B20" s="135"/>
      <c r="C20" s="136"/>
      <c r="D20" s="137"/>
      <c r="E20" s="137"/>
      <c r="F20" s="139"/>
      <c r="G20" s="148"/>
      <c r="H20" s="19"/>
      <c r="I20" s="74"/>
      <c r="J20" s="74"/>
      <c r="K20" s="76"/>
      <c r="L20" s="75"/>
      <c r="M20" s="73"/>
      <c r="N20" s="74"/>
      <c r="O20" s="74"/>
      <c r="P20" s="76"/>
      <c r="Q20" s="171"/>
    </row>
    <row r="21" spans="1:17" ht="12.75">
      <c r="A21" s="23"/>
      <c r="B21" s="19"/>
      <c r="C21" s="19"/>
      <c r="D21" s="19"/>
      <c r="E21" s="19"/>
      <c r="F21" s="115"/>
      <c r="G21" s="23"/>
      <c r="H21" s="19"/>
      <c r="I21" s="19"/>
      <c r="J21" s="19"/>
      <c r="K21" s="115"/>
      <c r="L21" s="23"/>
      <c r="M21" s="19"/>
      <c r="N21" s="19"/>
      <c r="O21" s="19"/>
      <c r="P21" s="115"/>
      <c r="Q21" s="171"/>
    </row>
    <row r="22" spans="1:17" ht="12.75">
      <c r="A22" s="23"/>
      <c r="B22" s="19"/>
      <c r="C22" s="19"/>
      <c r="D22" s="19"/>
      <c r="E22" s="19"/>
      <c r="F22" s="115"/>
      <c r="G22" s="23"/>
      <c r="H22" s="19"/>
      <c r="I22" s="19"/>
      <c r="J22" s="19"/>
      <c r="K22" s="115"/>
      <c r="L22" s="23"/>
      <c r="M22" s="19"/>
      <c r="N22" s="19"/>
      <c r="O22" s="19"/>
      <c r="P22" s="115"/>
      <c r="Q22" s="171"/>
    </row>
    <row r="23" spans="1:17" ht="12.75">
      <c r="A23" s="23"/>
      <c r="B23" s="19"/>
      <c r="C23" s="19"/>
      <c r="D23" s="19"/>
      <c r="E23" s="19"/>
      <c r="F23" s="115"/>
      <c r="G23" s="23"/>
      <c r="H23" s="19"/>
      <c r="I23" s="225" t="s">
        <v>319</v>
      </c>
      <c r="J23" s="19"/>
      <c r="K23" s="224">
        <f>SUM(K17:K19)</f>
        <v>-1.266625</v>
      </c>
      <c r="L23" s="23"/>
      <c r="M23" s="19"/>
      <c r="N23" s="225" t="s">
        <v>319</v>
      </c>
      <c r="O23" s="19"/>
      <c r="P23" s="224">
        <f>SUM(P17:P19)</f>
        <v>-4.027875</v>
      </c>
      <c r="Q23" s="171"/>
    </row>
    <row r="24" spans="1:17" ht="13.5" thickBot="1">
      <c r="A24" s="29"/>
      <c r="B24" s="30"/>
      <c r="C24" s="30"/>
      <c r="D24" s="30"/>
      <c r="E24" s="30"/>
      <c r="F24" s="57"/>
      <c r="G24" s="29"/>
      <c r="H24" s="30"/>
      <c r="I24" s="30"/>
      <c r="J24" s="30"/>
      <c r="K24" s="57"/>
      <c r="L24" s="29"/>
      <c r="M24" s="30"/>
      <c r="N24" s="30"/>
      <c r="O24" s="30"/>
      <c r="P24" s="57"/>
      <c r="Q24" s="17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2016-07-01T05:21:41Z</dcterms:modified>
  <cp:category/>
  <cp:version/>
  <cp:contentType/>
  <cp:contentStatus/>
</cp:coreProperties>
</file>